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50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<sst xmlns="http://schemas.openxmlformats.org/spreadsheetml/2006/main" count="88" uniqueCount="38">
  <si>
    <t>Varname</t>
  </si>
  <si>
    <t>Coefficient</t>
  </si>
  <si>
    <t>Std.dev.</t>
  </si>
  <si>
    <t>p-value</t>
  </si>
  <si>
    <t>const</t>
  </si>
  <si>
    <t>R</t>
  </si>
  <si>
    <r>
      <t>T-</t>
    </r>
    <r>
      <rPr>
        <sz val="10"/>
        <rFont val="CMR12"/>
        <family val="0"/>
      </rPr>
      <t>statistic</t>
    </r>
  </si>
  <si>
    <t>Model 1:</t>
  </si>
  <si>
    <t>FL</t>
  </si>
  <si>
    <t>W</t>
  </si>
  <si>
    <t>RSS=</t>
  </si>
  <si>
    <t>R2=</t>
  </si>
  <si>
    <t>F(3,18)=</t>
  </si>
  <si>
    <t xml:space="preserve">Model A: </t>
  </si>
  <si>
    <t xml:space="preserve">Model B: </t>
  </si>
  <si>
    <t xml:space="preserve">Model C: </t>
  </si>
  <si>
    <t>t=</t>
  </si>
  <si>
    <t>F(1,18)=</t>
  </si>
  <si>
    <t>F(2,18)=</t>
  </si>
  <si>
    <t>sigma=</t>
  </si>
  <si>
    <t>sigma2=</t>
  </si>
  <si>
    <t>p-value=</t>
  </si>
  <si>
    <t>M</t>
  </si>
  <si>
    <t>L</t>
  </si>
  <si>
    <t>MS</t>
  </si>
  <si>
    <t>Model 2:</t>
  </si>
  <si>
    <t>F(6,15)=</t>
  </si>
  <si>
    <t>Model 2 vs Model A:</t>
  </si>
  <si>
    <t>xD</t>
  </si>
  <si>
    <t>+</t>
  </si>
  <si>
    <t>95% conf interval:</t>
  </si>
  <si>
    <t>*</t>
  </si>
  <si>
    <t>=</t>
  </si>
  <si>
    <t>-</t>
  </si>
  <si>
    <t>Model 3:</t>
  </si>
  <si>
    <t>FLxM</t>
  </si>
  <si>
    <t>FLxL</t>
  </si>
  <si>
    <t>F(4,15)=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</si>
</sst>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10"/>
      <name val="CMR12"/>
      <family val="0"/>
    </font>
    <font>
      <sz val="10"/>
      <name val="CMMI12"/>
      <family val="0"/>
    </font>
    <font>
      <sz val="10"/>
      <name val="CMSY10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0">
      <selection activeCell="G34" sqref="G34"/>
    </sheetView>
  </sheetViews>
  <sheetFormatPr defaultColWidth="9.140625" defaultRowHeight="12.75"/>
  <cols>
    <col min="2" max="2" width="9.7109375" style="0" customWidth="1"/>
  </cols>
  <sheetData>
    <row r="1" ht="12.75">
      <c r="A1" t="s">
        <v>7</v>
      </c>
    </row>
    <row r="2" spans="1:5" ht="15" customHeight="1">
      <c r="A2" s="1" t="s">
        <v>0</v>
      </c>
      <c r="B2" s="1" t="s">
        <v>1</v>
      </c>
      <c r="C2" s="1" t="s">
        <v>2</v>
      </c>
      <c r="D2" s="2" t="s">
        <v>6</v>
      </c>
      <c r="E2" s="1" t="s">
        <v>3</v>
      </c>
    </row>
    <row r="3" spans="1:10" ht="12.75">
      <c r="A3" s="1" t="s">
        <v>4</v>
      </c>
      <c r="B3" s="3">
        <v>-18.835</v>
      </c>
      <c r="C3" s="1">
        <v>91.3078</v>
      </c>
      <c r="D3" s="3">
        <v>-0.2063</v>
      </c>
      <c r="E3" s="1">
        <v>0.8389</v>
      </c>
      <c r="G3">
        <f>B3/C3</f>
        <v>-0.2062802958783368</v>
      </c>
      <c r="H3">
        <f>TDIST(ABS(G3),18,2)</f>
        <v>0.8388872389691198</v>
      </c>
      <c r="J3" t="str">
        <f>IF(E3&lt;0.05,"signif","not_signif")</f>
        <v>not_signif</v>
      </c>
    </row>
    <row r="4" spans="1:10" ht="12.75">
      <c r="A4" s="1" t="s">
        <v>5</v>
      </c>
      <c r="B4" s="1">
        <v>43.3677</v>
      </c>
      <c r="C4" s="1">
        <v>12.5284</v>
      </c>
      <c r="D4" s="1">
        <v>3.4616</v>
      </c>
      <c r="E4" s="1">
        <v>0.0028</v>
      </c>
      <c r="G4">
        <f>B4/C4</f>
        <v>3.4615513553207116</v>
      </c>
      <c r="H4">
        <f>TDIST(ABS(G4),18,2)</f>
        <v>0.00278447823708938</v>
      </c>
      <c r="J4" t="str">
        <f>IF(E4&lt;0.05,"signif","not_signif")</f>
        <v>signif</v>
      </c>
    </row>
    <row r="5" spans="1:10" ht="12.75">
      <c r="A5" s="1" t="s">
        <v>8</v>
      </c>
      <c r="B5" s="1">
        <v>0.7749</v>
      </c>
      <c r="C5" s="1">
        <v>0.4478</v>
      </c>
      <c r="D5" s="1">
        <v>1.7303</v>
      </c>
      <c r="E5" s="1">
        <v>0.1007</v>
      </c>
      <c r="G5">
        <f>B5/C5</f>
        <v>1.7304600267976777</v>
      </c>
      <c r="H5">
        <f>TDIST(ABS(G5),18,2)</f>
        <v>0.10065539926440431</v>
      </c>
      <c r="J5" t="str">
        <f>IF(E5&lt;0.05,"signif","not_signif")</f>
        <v>not_signif</v>
      </c>
    </row>
    <row r="6" spans="1:10" ht="12.75">
      <c r="A6" s="1" t="s">
        <v>9</v>
      </c>
      <c r="B6" s="3">
        <v>-0.1782</v>
      </c>
      <c r="C6" s="1">
        <v>0.4463</v>
      </c>
      <c r="D6" s="3">
        <v>-0.3993</v>
      </c>
      <c r="E6" s="1">
        <v>0.6944</v>
      </c>
      <c r="G6">
        <f>B6/C6</f>
        <v>-0.39928299350212865</v>
      </c>
      <c r="H6">
        <f>TDIST(ABS(G6),18,2)</f>
        <v>0.6943823517059189</v>
      </c>
      <c r="J6" t="str">
        <f>IF(E6&lt;0.05,"signif","not_signif")</f>
        <v>not_signif</v>
      </c>
    </row>
    <row r="8" spans="2:7" ht="12.75">
      <c r="B8" s="5" t="s">
        <v>10</v>
      </c>
      <c r="C8">
        <v>119010</v>
      </c>
      <c r="D8" s="5" t="s">
        <v>11</v>
      </c>
      <c r="E8" s="4">
        <v>0.6141</v>
      </c>
      <c r="F8" s="5" t="s">
        <v>12</v>
      </c>
      <c r="G8" s="4">
        <v>9.5472</v>
      </c>
    </row>
    <row r="9" spans="2:10" ht="12.75">
      <c r="B9" s="5" t="s">
        <v>20</v>
      </c>
      <c r="C9">
        <f>C8/18</f>
        <v>6611.666666666667</v>
      </c>
      <c r="D9" s="5" t="s">
        <v>19</v>
      </c>
      <c r="E9">
        <f>SQRT(C9)</f>
        <v>81.3121557128248</v>
      </c>
      <c r="F9" s="5" t="s">
        <v>21</v>
      </c>
      <c r="G9">
        <f>FDIST(G8,3,18)</f>
        <v>0.0005404025025691473</v>
      </c>
      <c r="J9" t="str">
        <f>IF(G9&lt;0.05,"signif","not_signif")</f>
        <v>signif</v>
      </c>
    </row>
    <row r="12" spans="1:4" ht="12.75">
      <c r="A12" t="s">
        <v>13</v>
      </c>
      <c r="B12" t="s">
        <v>4</v>
      </c>
      <c r="C12" t="s">
        <v>5</v>
      </c>
      <c r="D12" t="s">
        <v>8</v>
      </c>
    </row>
    <row r="13" spans="2:9" ht="12.75">
      <c r="B13" s="5" t="s">
        <v>10</v>
      </c>
      <c r="C13">
        <v>120064</v>
      </c>
      <c r="D13" s="5" t="s">
        <v>11</v>
      </c>
      <c r="E13" s="4">
        <v>0.6107</v>
      </c>
      <c r="F13" s="5" t="s">
        <v>17</v>
      </c>
      <c r="G13">
        <f>(C13-$C$8)/($C$9)</f>
        <v>0.15941517519536172</v>
      </c>
      <c r="H13" s="5" t="s">
        <v>16</v>
      </c>
      <c r="I13">
        <f>SQRT(G13)</f>
        <v>0.3992682997626555</v>
      </c>
    </row>
    <row r="14" spans="6:10" ht="12.75">
      <c r="F14" s="5" t="s">
        <v>21</v>
      </c>
      <c r="G14">
        <f>FDIST(G13,1,18)</f>
        <v>0.6943929848925243</v>
      </c>
      <c r="J14" t="str">
        <f>IF(G14&lt;0.05,"signif","not_signif")</f>
        <v>not_signif</v>
      </c>
    </row>
    <row r="15" spans="1:4" ht="12.75">
      <c r="A15" t="s">
        <v>14</v>
      </c>
      <c r="B15" t="s">
        <v>4</v>
      </c>
      <c r="C15" t="s">
        <v>5</v>
      </c>
      <c r="D15" t="s">
        <v>9</v>
      </c>
    </row>
    <row r="16" spans="2:9" ht="12.75">
      <c r="B16" s="5" t="s">
        <v>10</v>
      </c>
      <c r="C16">
        <v>138806</v>
      </c>
      <c r="D16" s="5" t="s">
        <v>11</v>
      </c>
      <c r="E16" s="4">
        <v>0.5499</v>
      </c>
      <c r="F16" s="5" t="s">
        <v>17</v>
      </c>
      <c r="G16">
        <f>(C16-$C$8)/($C$9)</f>
        <v>2.994101336022183</v>
      </c>
      <c r="H16" s="5" t="s">
        <v>16</v>
      </c>
      <c r="I16">
        <f>SQRT(G16)</f>
        <v>1.7303471721080088</v>
      </c>
    </row>
    <row r="17" spans="6:10" ht="12.75">
      <c r="F17" s="5" t="s">
        <v>21</v>
      </c>
      <c r="G17">
        <f>FDIST(G16,1,18)</f>
        <v>0.10067598455483286</v>
      </c>
      <c r="J17" t="str">
        <f>IF(G17&lt;0.05,"signif","not_signif")</f>
        <v>not_signif</v>
      </c>
    </row>
    <row r="18" spans="1:3" ht="12.75">
      <c r="A18" t="s">
        <v>15</v>
      </c>
      <c r="B18" t="s">
        <v>4</v>
      </c>
      <c r="C18" t="s">
        <v>5</v>
      </c>
    </row>
    <row r="19" spans="2:7" ht="12.75">
      <c r="B19" s="5" t="s">
        <v>10</v>
      </c>
      <c r="C19">
        <v>226697</v>
      </c>
      <c r="D19" s="5" t="s">
        <v>11</v>
      </c>
      <c r="E19" s="4">
        <v>0.2649</v>
      </c>
      <c r="F19" s="5" t="s">
        <v>18</v>
      </c>
      <c r="G19">
        <f>((C19-$C$8)/2)/($C$9)</f>
        <v>8.143710612553567</v>
      </c>
    </row>
    <row r="20" spans="6:10" ht="12.75">
      <c r="F20" s="5" t="s">
        <v>21</v>
      </c>
      <c r="G20">
        <f>FDIST(G19,2,18)</f>
        <v>0.0030285806307328005</v>
      </c>
      <c r="J20" t="str">
        <f>IF(G20&lt;0.05,"signif","not_signif")</f>
        <v>signif</v>
      </c>
    </row>
    <row r="22" ht="12.75">
      <c r="A22" t="s">
        <v>25</v>
      </c>
    </row>
    <row r="23" spans="1:5" ht="12.75">
      <c r="A23" s="1" t="s">
        <v>0</v>
      </c>
      <c r="B23" s="1" t="s">
        <v>1</v>
      </c>
      <c r="C23" s="1" t="s">
        <v>2</v>
      </c>
      <c r="D23" s="2" t="s">
        <v>6</v>
      </c>
      <c r="E23" s="1" t="s">
        <v>3</v>
      </c>
    </row>
    <row r="24" spans="1:10" ht="12.75">
      <c r="A24" s="1" t="s">
        <v>4</v>
      </c>
      <c r="B24" s="1">
        <v>69.9479</v>
      </c>
      <c r="C24" s="1">
        <v>91.5332</v>
      </c>
      <c r="D24" s="1">
        <v>0.7642</v>
      </c>
      <c r="E24" s="1">
        <v>0.4566</v>
      </c>
      <c r="G24">
        <f aca="true" t="shared" si="0" ref="G24:G30">B24/C24</f>
        <v>0.7641806470220642</v>
      </c>
      <c r="H24">
        <f>TDIST(ABS(G24),18,2)</f>
        <v>0.4546612611194951</v>
      </c>
      <c r="J24" t="str">
        <f aca="true" t="shared" si="1" ref="J24:J30">IF(E24&lt;0.05,"signif","not_signif")</f>
        <v>not_signif</v>
      </c>
    </row>
    <row r="25" spans="1:10" ht="12.75">
      <c r="A25" s="1" t="s">
        <v>5</v>
      </c>
      <c r="B25" s="1">
        <v>32.5846</v>
      </c>
      <c r="C25" s="1">
        <v>12.4551</v>
      </c>
      <c r="D25" s="1">
        <v>2.6162</v>
      </c>
      <c r="E25" s="1">
        <v>0.0195</v>
      </c>
      <c r="G25">
        <f t="shared" si="0"/>
        <v>2.616165265634158</v>
      </c>
      <c r="H25">
        <f aca="true" t="shared" si="2" ref="H25:H30">TDIST(ABS(G25),18,2)</f>
        <v>0.01749408577528676</v>
      </c>
      <c r="J25" t="str">
        <f t="shared" si="1"/>
        <v>signif</v>
      </c>
    </row>
    <row r="26" spans="1:10" ht="12.75">
      <c r="A26" s="1" t="s">
        <v>8</v>
      </c>
      <c r="B26" s="1">
        <v>0.6141</v>
      </c>
      <c r="C26" s="1">
        <v>0.314</v>
      </c>
      <c r="D26" s="1">
        <v>1.9561</v>
      </c>
      <c r="E26" s="1">
        <v>0.0693</v>
      </c>
      <c r="G26">
        <f t="shared" si="0"/>
        <v>1.955732484076433</v>
      </c>
      <c r="H26">
        <f t="shared" si="2"/>
        <v>0.06620043359480987</v>
      </c>
      <c r="J26" t="str">
        <f t="shared" si="1"/>
        <v>not_signif</v>
      </c>
    </row>
    <row r="27" spans="1:10" ht="12.75">
      <c r="A27" s="1" t="s">
        <v>22</v>
      </c>
      <c r="B27" s="3">
        <v>-98.782</v>
      </c>
      <c r="C27" s="1">
        <v>37.7843</v>
      </c>
      <c r="D27" s="3">
        <v>-2.6144</v>
      </c>
      <c r="E27" s="1">
        <v>0.0195</v>
      </c>
      <c r="G27">
        <f t="shared" si="0"/>
        <v>-2.6143662844091327</v>
      </c>
      <c r="H27">
        <f t="shared" si="2"/>
        <v>0.017560483120611554</v>
      </c>
      <c r="J27" t="str">
        <f t="shared" si="1"/>
        <v>signif</v>
      </c>
    </row>
    <row r="28" spans="1:10" ht="12.75">
      <c r="A28" s="1" t="s">
        <v>23</v>
      </c>
      <c r="B28" s="3">
        <v>-35.625</v>
      </c>
      <c r="C28" s="1">
        <v>89.2484</v>
      </c>
      <c r="D28" s="3">
        <v>-0.3992</v>
      </c>
      <c r="E28" s="1">
        <v>0.6954</v>
      </c>
      <c r="G28">
        <f t="shared" si="0"/>
        <v>-0.3991668197973297</v>
      </c>
      <c r="H28">
        <f t="shared" si="2"/>
        <v>0.6944664230797779</v>
      </c>
      <c r="J28" t="str">
        <f t="shared" si="1"/>
        <v>not_signif</v>
      </c>
    </row>
    <row r="29" spans="1:10" ht="12.75">
      <c r="A29" s="1" t="s">
        <v>28</v>
      </c>
      <c r="B29" s="1">
        <v>16.9353</v>
      </c>
      <c r="C29" s="1">
        <v>48.2897</v>
      </c>
      <c r="D29" s="1">
        <v>0.3507</v>
      </c>
      <c r="E29" s="1">
        <v>0.7307</v>
      </c>
      <c r="G29">
        <f t="shared" si="0"/>
        <v>0.3507021166004345</v>
      </c>
      <c r="H29">
        <f t="shared" si="2"/>
        <v>0.7298827250759534</v>
      </c>
      <c r="J29" t="str">
        <f t="shared" si="1"/>
        <v>not_signif</v>
      </c>
    </row>
    <row r="30" spans="1:10" ht="12.75">
      <c r="A30" s="1" t="s">
        <v>24</v>
      </c>
      <c r="B30" s="1">
        <v>2.20409</v>
      </c>
      <c r="C30" s="1">
        <v>47.8567</v>
      </c>
      <c r="D30" s="1">
        <v>0.0461</v>
      </c>
      <c r="E30" s="1">
        <v>0.9639</v>
      </c>
      <c r="G30">
        <f t="shared" si="0"/>
        <v>0.0460560381305021</v>
      </c>
      <c r="H30">
        <f t="shared" si="2"/>
        <v>0.9637727117452168</v>
      </c>
      <c r="J30" t="str">
        <f t="shared" si="1"/>
        <v>not_signif</v>
      </c>
    </row>
    <row r="32" spans="2:7" ht="12.75">
      <c r="B32" s="5" t="s">
        <v>10</v>
      </c>
      <c r="C32">
        <v>80880.6</v>
      </c>
      <c r="D32" s="5" t="s">
        <v>11</v>
      </c>
      <c r="E32" s="4">
        <v>0.7377</v>
      </c>
      <c r="F32" s="5" t="s">
        <v>26</v>
      </c>
      <c r="G32" s="4">
        <v>7.0319</v>
      </c>
    </row>
    <row r="33" spans="2:5" ht="12.75">
      <c r="B33" s="5" t="s">
        <v>20</v>
      </c>
      <c r="C33">
        <f>C32/15</f>
        <v>5392.04</v>
      </c>
      <c r="D33" s="5" t="s">
        <v>19</v>
      </c>
      <c r="E33">
        <f>SQRT(C33)</f>
        <v>73.4305113695935</v>
      </c>
    </row>
    <row r="34" spans="5:7" ht="12.75">
      <c r="E34" s="5" t="s">
        <v>27</v>
      </c>
      <c r="F34" s="5" t="s">
        <v>37</v>
      </c>
      <c r="G34">
        <f>((C13-C32)/4)/(C33)</f>
        <v>1.8167242824608123</v>
      </c>
    </row>
    <row r="35" spans="6:10" ht="12.75">
      <c r="F35" s="5" t="s">
        <v>21</v>
      </c>
      <c r="G35">
        <f>FDIST(G34,2,18)</f>
        <v>0.19112642988875006</v>
      </c>
      <c r="J35" t="str">
        <f>IF(G35&lt;0.05,"signif","not_signif")</f>
        <v>not_signif</v>
      </c>
    </row>
    <row r="37" ht="12.75">
      <c r="A37" t="s">
        <v>30</v>
      </c>
    </row>
    <row r="38" spans="1:8" ht="12.75">
      <c r="A38" t="s">
        <v>28</v>
      </c>
      <c r="B38">
        <f>B$29</f>
        <v>16.9353</v>
      </c>
      <c r="C38" s="6" t="s">
        <v>29</v>
      </c>
      <c r="D38">
        <f>TINV(0.025,15)</f>
        <v>2.4898796942961177</v>
      </c>
      <c r="E38" s="6" t="s">
        <v>31</v>
      </c>
      <c r="F38">
        <f>C$29</f>
        <v>48.2897</v>
      </c>
      <c r="G38" s="6" t="s">
        <v>32</v>
      </c>
      <c r="H38">
        <f>B38+D38*F38</f>
        <v>137.17084347365125</v>
      </c>
    </row>
    <row r="39" spans="2:8" ht="12.75">
      <c r="B39">
        <f>B$29</f>
        <v>16.9353</v>
      </c>
      <c r="C39" s="6" t="s">
        <v>33</v>
      </c>
      <c r="D39">
        <f>TINV(0.025,15)</f>
        <v>2.4898796942961177</v>
      </c>
      <c r="E39" s="6" t="s">
        <v>31</v>
      </c>
      <c r="F39">
        <f>C$29</f>
        <v>48.2897</v>
      </c>
      <c r="G39" s="6" t="s">
        <v>32</v>
      </c>
      <c r="H39">
        <f>B39-D39*F39</f>
        <v>-103.30024347365125</v>
      </c>
    </row>
    <row r="42" ht="12.75">
      <c r="A42" t="s">
        <v>34</v>
      </c>
    </row>
    <row r="43" spans="1:5" ht="12.75">
      <c r="A43" s="1" t="s">
        <v>0</v>
      </c>
      <c r="B43" s="1" t="s">
        <v>1</v>
      </c>
      <c r="C43" s="1" t="s">
        <v>2</v>
      </c>
      <c r="D43" s="2" t="s">
        <v>6</v>
      </c>
      <c r="E43" s="1" t="s">
        <v>3</v>
      </c>
    </row>
    <row r="44" spans="1:10" ht="12.75">
      <c r="A44" s="1" t="s">
        <v>4</v>
      </c>
      <c r="B44" s="3">
        <v>-164.56</v>
      </c>
      <c r="C44" s="1">
        <v>199.227</v>
      </c>
      <c r="D44" s="3">
        <v>-0.826</v>
      </c>
      <c r="E44" s="1">
        <v>0.4217</v>
      </c>
      <c r="G44">
        <f>B44/C44</f>
        <v>-0.8259924608612287</v>
      </c>
      <c r="H44">
        <f>TDIST(ABS(G44),18,2)</f>
        <v>0.41962237686766435</v>
      </c>
      <c r="J44" t="str">
        <f>IF(E44&lt;0.05,"signif","not_signif")</f>
        <v>not_signif</v>
      </c>
    </row>
    <row r="45" spans="1:10" ht="12.75">
      <c r="A45" s="1" t="s">
        <v>5</v>
      </c>
      <c r="B45" s="1">
        <v>34.8383</v>
      </c>
      <c r="C45" s="1">
        <v>11.4489</v>
      </c>
      <c r="D45" s="1">
        <v>3.0429</v>
      </c>
      <c r="E45" s="1">
        <v>0.0082</v>
      </c>
      <c r="G45">
        <f aca="true" t="shared" si="3" ref="G45:G50">B45/C45</f>
        <v>3.042938622924473</v>
      </c>
      <c r="H45">
        <f aca="true" t="shared" si="4" ref="H45:H50">TDIST(ABS(G45),18,2)</f>
        <v>0.006999407765612061</v>
      </c>
      <c r="J45" t="str">
        <f aca="true" t="shared" si="5" ref="J45:J50">IF(E45&lt;0.05,"signif","not_signif")</f>
        <v>signif</v>
      </c>
    </row>
    <row r="46" spans="1:10" ht="12.75">
      <c r="A46" s="1" t="s">
        <v>8</v>
      </c>
      <c r="B46" s="1">
        <v>3.5177</v>
      </c>
      <c r="C46" s="1">
        <v>2.2623</v>
      </c>
      <c r="D46" s="1">
        <v>1.5549</v>
      </c>
      <c r="E46" s="1">
        <v>0.1408</v>
      </c>
      <c r="G46">
        <f t="shared" si="3"/>
        <v>1.5549219820536622</v>
      </c>
      <c r="H46">
        <f t="shared" si="4"/>
        <v>0.13737118054407083</v>
      </c>
      <c r="J46" t="str">
        <f t="shared" si="5"/>
        <v>not_signif</v>
      </c>
    </row>
    <row r="47" spans="1:10" ht="12.75">
      <c r="A47" s="1" t="s">
        <v>22</v>
      </c>
      <c r="B47" s="1">
        <v>151.606</v>
      </c>
      <c r="C47" s="1">
        <v>189.825</v>
      </c>
      <c r="D47" s="1">
        <v>0.7987</v>
      </c>
      <c r="E47" s="1">
        <v>0.437</v>
      </c>
      <c r="G47">
        <f t="shared" si="3"/>
        <v>0.7986619254576584</v>
      </c>
      <c r="H47">
        <f t="shared" si="4"/>
        <v>0.4348984468994389</v>
      </c>
      <c r="J47" t="str">
        <f t="shared" si="5"/>
        <v>not_signif</v>
      </c>
    </row>
    <row r="48" spans="1:10" ht="12.75">
      <c r="A48" s="1" t="s">
        <v>23</v>
      </c>
      <c r="B48" s="1">
        <v>182.754</v>
      </c>
      <c r="C48" s="1">
        <v>208.024</v>
      </c>
      <c r="D48" s="1">
        <v>0.8785</v>
      </c>
      <c r="E48" s="1">
        <v>0.3935</v>
      </c>
      <c r="G48">
        <f t="shared" si="3"/>
        <v>0.8785236318886281</v>
      </c>
      <c r="H48">
        <f t="shared" si="4"/>
        <v>0.3912363674240832</v>
      </c>
      <c r="J48" t="str">
        <f t="shared" si="5"/>
        <v>not_signif</v>
      </c>
    </row>
    <row r="49" spans="1:10" ht="12.75">
      <c r="A49" s="1" t="s">
        <v>35</v>
      </c>
      <c r="B49" s="3">
        <v>-3.1746</v>
      </c>
      <c r="C49" s="1">
        <v>2.35449</v>
      </c>
      <c r="D49" s="3">
        <v>-1.3483</v>
      </c>
      <c r="E49" s="1">
        <v>0.1976</v>
      </c>
      <c r="G49">
        <f t="shared" si="3"/>
        <v>-1.3483174700253557</v>
      </c>
      <c r="H49">
        <f t="shared" si="4"/>
        <v>0.19427916324659933</v>
      </c>
      <c r="J49" t="str">
        <f t="shared" si="5"/>
        <v>not_signif</v>
      </c>
    </row>
    <row r="50" spans="1:10" ht="12.75">
      <c r="A50" s="1" t="s">
        <v>36</v>
      </c>
      <c r="B50" s="3">
        <v>-2.8984</v>
      </c>
      <c r="C50" s="1">
        <v>2.28067</v>
      </c>
      <c r="D50" s="3">
        <v>-1.2709</v>
      </c>
      <c r="E50" s="1">
        <v>0.2231</v>
      </c>
      <c r="G50">
        <f t="shared" si="3"/>
        <v>-1.2708546172835176</v>
      </c>
      <c r="H50">
        <f t="shared" si="4"/>
        <v>0.21995989259847715</v>
      </c>
      <c r="J50" t="str">
        <f t="shared" si="5"/>
        <v>not_signif</v>
      </c>
    </row>
    <row r="52" spans="2:7" ht="12.75">
      <c r="B52" s="5" t="s">
        <v>10</v>
      </c>
      <c r="C52">
        <v>72725.1</v>
      </c>
      <c r="D52" s="5" t="s">
        <v>11</v>
      </c>
      <c r="E52" s="4">
        <v>0.7642</v>
      </c>
      <c r="F52" s="5" t="s">
        <v>26</v>
      </c>
      <c r="G52" s="4">
        <v>8.1009</v>
      </c>
    </row>
    <row r="53" spans="2:5" ht="12.75">
      <c r="B53" s="5" t="s">
        <v>20</v>
      </c>
      <c r="C53">
        <f>C52/15</f>
        <v>4848.34</v>
      </c>
      <c r="D53" s="5" t="s">
        <v>19</v>
      </c>
      <c r="E53">
        <f>SQRT(C53)</f>
        <v>69.63002226051633</v>
      </c>
    </row>
  </sheetData>
  <conditionalFormatting sqref="J20 J24:J30 J17 J14 J3:J6 J35 J44:J50 J9">
    <cfRule type="cellIs" priority="1" dxfId="0" operator="equal" stopIfTrue="1">
      <formula>"signif"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qp</cp:lastModifiedBy>
  <dcterms:created xsi:type="dcterms:W3CDTF">2007-06-08T08:59:07Z</dcterms:created>
  <dcterms:modified xsi:type="dcterms:W3CDTF">2007-06-11T16:48:38Z</dcterms:modified>
  <cp:category/>
  <cp:version/>
  <cp:contentType/>
  <cp:contentStatus/>
</cp:coreProperties>
</file>