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<sst xmlns="http://schemas.openxmlformats.org/spreadsheetml/2006/main" count="207" uniqueCount="103">
  <si>
    <t>+</t>
  </si>
  <si>
    <t>*</t>
  </si>
  <si>
    <t>model 2:</t>
  </si>
  <si>
    <t>Pi</t>
  </si>
  <si>
    <t>d0</t>
  </si>
  <si>
    <t>d1</t>
  </si>
  <si>
    <t>Ai</t>
  </si>
  <si>
    <t>wi</t>
  </si>
  <si>
    <t>Pi^=</t>
  </si>
  <si>
    <t>Sum u_i^2=</t>
  </si>
  <si>
    <t>model 3:</t>
  </si>
  <si>
    <t>b0</t>
  </si>
  <si>
    <t>b1</t>
  </si>
  <si>
    <t>Si</t>
  </si>
  <si>
    <t>ui</t>
  </si>
  <si>
    <t>Sum w_i^2=</t>
  </si>
  <si>
    <t>b2</t>
  </si>
  <si>
    <t>X'X=</t>
  </si>
  <si>
    <t>A.</t>
  </si>
  <si>
    <t>T=</t>
  </si>
  <si>
    <t>Aver. Size=</t>
  </si>
  <si>
    <t>Aver. Age=</t>
  </si>
  <si>
    <t>C.</t>
  </si>
  <si>
    <t>F=</t>
  </si>
  <si>
    <t>(RSS_R - RSS_NR)/q</t>
  </si>
  <si>
    <t>RSS_NR/(T-K-1)</t>
  </si>
  <si>
    <t>RSS_R=</t>
  </si>
  <si>
    <t>q=</t>
  </si>
  <si>
    <t>RSS_NR=</t>
  </si>
  <si>
    <t>T-K-1=</t>
  </si>
  <si>
    <t>=</t>
  </si>
  <si>
    <t>&lt;</t>
  </si>
  <si>
    <t>F =</t>
  </si>
  <si>
    <t xml:space="preserve"> → </t>
  </si>
  <si>
    <t>t =</t>
  </si>
  <si>
    <t>| t |=</t>
  </si>
  <si>
    <t>1000-3 =</t>
  </si>
  <si>
    <t>b1 is significant (S is relevant)</t>
  </si>
  <si>
    <t>&gt;</t>
  </si>
  <si>
    <t>So I prefer model 3</t>
  </si>
  <si>
    <t>D.</t>
  </si>
  <si>
    <t>CI_5%(b1) =</t>
  </si>
  <si>
    <t>±</t>
  </si>
  <si>
    <t>,</t>
  </si>
  <si>
    <t>Reject Ho:b1=0</t>
  </si>
  <si>
    <t>Cannot reject Ho:b1=1</t>
  </si>
  <si>
    <t>So, it's possible to have a 1000€ increase</t>
  </si>
  <si>
    <t>E.</t>
  </si>
  <si>
    <t xml:space="preserve">Pi      </t>
  </si>
  <si>
    <t xml:space="preserve">Si      </t>
  </si>
  <si>
    <t>Ei</t>
  </si>
  <si>
    <t>Ci</t>
  </si>
  <si>
    <t xml:space="preserve">Gi  </t>
  </si>
  <si>
    <t>^Pi</t>
  </si>
  <si>
    <t>ûi</t>
  </si>
  <si>
    <t xml:space="preserve">...     </t>
  </si>
  <si>
    <t xml:space="preserve">        </t>
  </si>
  <si>
    <t xml:space="preserve">  </t>
  </si>
  <si>
    <t xml:space="preserve">    </t>
  </si>
  <si>
    <t>model 4:</t>
  </si>
  <si>
    <t>Gi</t>
  </si>
  <si>
    <t>E.a)</t>
  </si>
  <si>
    <t>€</t>
  </si>
  <si>
    <t>m2</t>
  </si>
  <si>
    <t>price:</t>
  </si>
  <si>
    <t>size:</t>
  </si>
  <si>
    <t>age:</t>
  </si>
  <si>
    <t>years</t>
  </si>
  <si>
    <t>yes</t>
  </si>
  <si>
    <t>garage?:</t>
  </si>
  <si>
    <t>close to coast?:</t>
  </si>
  <si>
    <t>E.b)</t>
  </si>
  <si>
    <t>×</t>
  </si>
  <si>
    <t>E.c)</t>
  </si>
  <si>
    <t>Pi - Pi^ =</t>
  </si>
  <si>
    <t>ui^ =</t>
  </si>
  <si>
    <t>Pi^ =</t>
  </si>
  <si>
    <t>E.d)</t>
  </si>
  <si>
    <t>\sum   P_iG_i =</t>
  </si>
  <si>
    <t>\sum   P_iS_i =</t>
  </si>
  <si>
    <t>\sum C_i  =</t>
  </si>
  <si>
    <t>\sum P_iC_i =</t>
  </si>
  <si>
    <t>\sum P_iA_i =</t>
  </si>
  <si>
    <t>\sum (P_i-\bar{P})^2 =</t>
  </si>
  <si>
    <t>\sum_i P_i =</t>
  </si>
  <si>
    <t>\sum_i G_i =</t>
  </si>
  <si>
    <t>\sum P_iC_i</t>
  </si>
  <si>
    <t xml:space="preserve">\sum C_i </t>
  </si>
  <si>
    <t>G.</t>
  </si>
  <si>
    <t>1000-5 =</t>
  </si>
  <si>
    <t>Reject Ho</t>
  </si>
  <si>
    <t>C &amp; G are jointly is relevant</t>
  </si>
  <si>
    <t>| t _3|=</t>
  </si>
  <si>
    <t>g4</t>
  </si>
  <si>
    <t>g3</t>
  </si>
  <si>
    <t>g2</t>
  </si>
  <si>
    <t>g1</t>
  </si>
  <si>
    <t>g0</t>
  </si>
  <si>
    <t>Reject Ho:g3=0</t>
  </si>
  <si>
    <t>| t _4|=</t>
  </si>
  <si>
    <t>Cannot reject Ho:g4=0</t>
  </si>
  <si>
    <t>g4 is not indiv. significant (G is not indiv. relevant)</t>
  </si>
  <si>
    <t>g3 is indiv. significant (C is indiv. relevant)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</si>
</sst>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\(0.0000\)"/>
    <numFmt numFmtId="166" formatCode="0.000"/>
    <numFmt numFmtId="167" formatCode="0.0"/>
    <numFmt numFmtId="168" formatCode="0.00000"/>
    <numFmt numFmtId="169" formatCode="\[General"/>
    <numFmt numFmtId="170" formatCode="General\]"/>
    <numFmt numFmtId="171" formatCode="\(0.000\)"/>
    <numFmt numFmtId="172" formatCode="#,##0.0\ &quot;€&quot;;[Red]\-#,##0.0\ &quot;€&quot;"/>
  </numFmts>
  <fonts count="10">
    <font>
      <sz val="10"/>
      <name val="Arial"/>
      <family val="0"/>
    </font>
    <font>
      <sz val="10"/>
      <color indexed="14"/>
      <name val="Arial"/>
      <family val="0"/>
    </font>
    <font>
      <sz val="8"/>
      <color indexed="14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8"/>
      <color indexed="10"/>
      <name val="Bradley Hand ITC"/>
      <family val="4"/>
    </font>
    <font>
      <sz val="12"/>
      <name val="Bradley Hand ITC"/>
      <family val="4"/>
    </font>
    <font>
      <sz val="18"/>
      <name val="Bradley Hand ITC"/>
      <family val="4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9" xfId="0" applyNumberFormat="1" applyBorder="1" applyAlignment="1">
      <alignment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workbookViewId="0" topLeftCell="A63">
      <selection activeCell="A103" sqref="A103"/>
    </sheetView>
  </sheetViews>
  <sheetFormatPr defaultColWidth="9.140625" defaultRowHeight="12.75"/>
  <cols>
    <col min="2" max="2" width="12.57421875" style="0" bestFit="1" customWidth="1"/>
    <col min="3" max="3" width="10.57421875" style="0" bestFit="1" customWidth="1"/>
    <col min="7" max="7" width="9.57421875" style="0" customWidth="1"/>
    <col min="13" max="13" width="9.57421875" style="0" bestFit="1" customWidth="1"/>
  </cols>
  <sheetData>
    <row r="1" ht="12.75">
      <c r="A1" t="s">
        <v>2</v>
      </c>
    </row>
    <row r="2" spans="1:8" ht="12.75">
      <c r="A2" s="7" t="s">
        <v>3</v>
      </c>
      <c r="B2" s="8" t="s">
        <v>4</v>
      </c>
      <c r="C2" s="9" t="s">
        <v>0</v>
      </c>
      <c r="D2" s="8" t="s">
        <v>5</v>
      </c>
      <c r="E2" s="9" t="s">
        <v>1</v>
      </c>
      <c r="F2" s="8" t="s">
        <v>6</v>
      </c>
      <c r="G2" s="9" t="s">
        <v>0</v>
      </c>
      <c r="H2" s="8" t="s">
        <v>7</v>
      </c>
    </row>
    <row r="3" spans="1:13" ht="12.75">
      <c r="A3" s="1" t="s">
        <v>8</v>
      </c>
      <c r="B3" s="2">
        <v>251.012</v>
      </c>
      <c r="C3" s="3" t="s">
        <v>0</v>
      </c>
      <c r="D3" s="2">
        <v>-0.3574</v>
      </c>
      <c r="E3" s="3" t="s">
        <v>1</v>
      </c>
      <c r="F3" s="2" t="s">
        <v>6</v>
      </c>
      <c r="L3" s="10" t="s">
        <v>15</v>
      </c>
      <c r="M3" s="11">
        <v>1775422.6</v>
      </c>
    </row>
    <row r="4" spans="1:6" ht="12.75">
      <c r="A4" s="1"/>
      <c r="B4" s="4">
        <v>1.878</v>
      </c>
      <c r="C4" s="5"/>
      <c r="D4" s="4">
        <v>0.271</v>
      </c>
      <c r="E4" s="5"/>
      <c r="F4" s="5"/>
    </row>
    <row r="6" ht="12.75">
      <c r="A6" t="s">
        <v>10</v>
      </c>
    </row>
    <row r="7" spans="1:12" ht="12.75">
      <c r="A7" s="7" t="s">
        <v>3</v>
      </c>
      <c r="B7" s="8" t="s">
        <v>11</v>
      </c>
      <c r="C7" s="9" t="s">
        <v>0</v>
      </c>
      <c r="D7" s="8" t="s">
        <v>12</v>
      </c>
      <c r="E7" s="9" t="s">
        <v>1</v>
      </c>
      <c r="F7" s="8" t="s">
        <v>13</v>
      </c>
      <c r="G7" s="9" t="s">
        <v>0</v>
      </c>
      <c r="H7" s="8" t="s">
        <v>16</v>
      </c>
      <c r="I7" s="9" t="s">
        <v>1</v>
      </c>
      <c r="J7" s="8" t="s">
        <v>6</v>
      </c>
      <c r="K7" s="9" t="s">
        <v>0</v>
      </c>
      <c r="L7" s="8" t="s">
        <v>14</v>
      </c>
    </row>
    <row r="8" spans="1:13" ht="12.75">
      <c r="A8" s="1" t="s">
        <v>8</v>
      </c>
      <c r="B8" s="2">
        <v>34.2309</v>
      </c>
      <c r="C8" s="3" t="s">
        <v>0</v>
      </c>
      <c r="D8" s="2">
        <v>1.0193</v>
      </c>
      <c r="E8" s="3" t="s">
        <v>1</v>
      </c>
      <c r="F8" s="5" t="s">
        <v>13</v>
      </c>
      <c r="G8" s="3" t="s">
        <v>0</v>
      </c>
      <c r="H8" s="5">
        <v>-0.2852</v>
      </c>
      <c r="I8" s="3" t="s">
        <v>1</v>
      </c>
      <c r="J8" s="2" t="s">
        <v>6</v>
      </c>
      <c r="L8" s="10" t="s">
        <v>9</v>
      </c>
      <c r="M8" s="11">
        <v>1144607.8</v>
      </c>
    </row>
    <row r="9" spans="1:8" ht="12.75">
      <c r="A9" s="1"/>
      <c r="B9" s="4">
        <v>9.4052</v>
      </c>
      <c r="C9" s="5"/>
      <c r="D9" s="4">
        <v>0.043</v>
      </c>
      <c r="E9" s="5"/>
      <c r="F9" s="5"/>
      <c r="H9" s="4">
        <v>0.113</v>
      </c>
    </row>
    <row r="12" spans="2:4" ht="12.75">
      <c r="B12" s="12">
        <v>1000</v>
      </c>
      <c r="C12" s="13">
        <v>212013.2</v>
      </c>
      <c r="D12" s="14">
        <v>9392</v>
      </c>
    </row>
    <row r="13" spans="1:4" ht="12.75">
      <c r="A13" s="10" t="s">
        <v>17</v>
      </c>
      <c r="B13" s="15">
        <v>212013.2</v>
      </c>
      <c r="C13" s="16">
        <v>45551404.5</v>
      </c>
      <c r="D13" s="17">
        <v>1984944</v>
      </c>
    </row>
    <row r="14" spans="2:4" ht="12.75">
      <c r="B14" s="18">
        <v>9392</v>
      </c>
      <c r="C14" s="19">
        <v>1984944</v>
      </c>
      <c r="D14" s="20">
        <v>176984</v>
      </c>
    </row>
    <row r="17" ht="12.75">
      <c r="A17" s="21" t="s">
        <v>18</v>
      </c>
    </row>
    <row r="18" spans="2:3" ht="12.75">
      <c r="B18" s="10" t="s">
        <v>19</v>
      </c>
      <c r="C18" s="21">
        <f>B12</f>
        <v>1000</v>
      </c>
    </row>
    <row r="19" ht="12.75">
      <c r="C19" s="21"/>
    </row>
    <row r="20" spans="2:3" ht="12.75">
      <c r="B20" s="10" t="s">
        <v>20</v>
      </c>
      <c r="C20" s="21">
        <f>C12/B12</f>
        <v>212.0132</v>
      </c>
    </row>
    <row r="21" spans="2:3" ht="12.75">
      <c r="B21" s="10" t="s">
        <v>21</v>
      </c>
      <c r="C21" s="21">
        <f>D12/B12</f>
        <v>9.392</v>
      </c>
    </row>
    <row r="23" ht="12.75">
      <c r="A23" s="21" t="s">
        <v>22</v>
      </c>
    </row>
    <row r="24" spans="2:4" ht="13.5" thickBot="1">
      <c r="B24" s="10" t="s">
        <v>23</v>
      </c>
      <c r="C24" s="23" t="s">
        <v>24</v>
      </c>
      <c r="D24" s="23"/>
    </row>
    <row r="25" spans="3:4" ht="12.75">
      <c r="C25" s="24" t="s">
        <v>25</v>
      </c>
      <c r="D25" s="24"/>
    </row>
    <row r="27" spans="6:10" ht="12.75">
      <c r="F27" t="s">
        <v>26</v>
      </c>
      <c r="G27" s="11">
        <f>M3</f>
        <v>1775422.6</v>
      </c>
      <c r="I27" s="10" t="s">
        <v>27</v>
      </c>
      <c r="J27">
        <v>1</v>
      </c>
    </row>
    <row r="28" ht="12.75">
      <c r="I28" s="10"/>
    </row>
    <row r="29" spans="6:11" ht="12.75">
      <c r="F29" t="s">
        <v>28</v>
      </c>
      <c r="G29" s="11">
        <f>M8</f>
        <v>1144607.8</v>
      </c>
      <c r="I29" s="10" t="s">
        <v>29</v>
      </c>
      <c r="J29" t="s">
        <v>36</v>
      </c>
      <c r="K29">
        <f>B12-3</f>
        <v>997</v>
      </c>
    </row>
    <row r="31" spans="2:13" ht="27" thickBot="1">
      <c r="B31" s="10" t="s">
        <v>23</v>
      </c>
      <c r="C31" s="32">
        <f>(G27-G29)/J27</f>
        <v>630814.8</v>
      </c>
      <c r="D31" s="27" t="s">
        <v>30</v>
      </c>
      <c r="E31" s="25">
        <f>C31/C32</f>
        <v>549.4653763498729</v>
      </c>
      <c r="F31" s="28" t="s">
        <v>38</v>
      </c>
      <c r="G31" s="29" t="s">
        <v>32</v>
      </c>
      <c r="H31" s="25">
        <v>3.84</v>
      </c>
      <c r="I31" s="27" t="s">
        <v>33</v>
      </c>
      <c r="J31" t="s">
        <v>44</v>
      </c>
      <c r="L31" s="27" t="s">
        <v>33</v>
      </c>
      <c r="M31" t="s">
        <v>37</v>
      </c>
    </row>
    <row r="32" spans="2:3" ht="12.75">
      <c r="B32" s="10"/>
      <c r="C32">
        <f>G29/K29</f>
        <v>1148.0519558676028</v>
      </c>
    </row>
    <row r="33" spans="2:8" ht="17.25">
      <c r="B33" s="10" t="s">
        <v>35</v>
      </c>
      <c r="E33" s="25">
        <f>SQRT(E31)</f>
        <v>23.44067781336267</v>
      </c>
      <c r="F33" s="22" t="s">
        <v>38</v>
      </c>
      <c r="G33" s="30" t="s">
        <v>34</v>
      </c>
      <c r="H33" s="25">
        <f>SQRT(H31)</f>
        <v>1.9595917942265424</v>
      </c>
    </row>
    <row r="35" ht="12.75">
      <c r="B35" s="21" t="s">
        <v>39</v>
      </c>
    </row>
    <row r="37" ht="12.75">
      <c r="A37" s="21" t="s">
        <v>40</v>
      </c>
    </row>
    <row r="38" spans="1:10" ht="18" thickBot="1">
      <c r="A38" s="21"/>
      <c r="B38" s="10" t="s">
        <v>35</v>
      </c>
      <c r="C38" s="26">
        <f>D8-1</f>
        <v>0.019300000000000095</v>
      </c>
      <c r="D38" s="27" t="s">
        <v>30</v>
      </c>
      <c r="E38">
        <f>C38/C39</f>
        <v>0.44883720930232784</v>
      </c>
      <c r="F38" s="22" t="s">
        <v>31</v>
      </c>
      <c r="G38" s="30" t="s">
        <v>34</v>
      </c>
      <c r="H38" s="25">
        <v>1.96</v>
      </c>
      <c r="I38" s="27" t="s">
        <v>33</v>
      </c>
      <c r="J38" t="s">
        <v>45</v>
      </c>
    </row>
    <row r="39" spans="1:3" ht="12.75">
      <c r="A39" s="21"/>
      <c r="C39">
        <f>D9</f>
        <v>0.043</v>
      </c>
    </row>
    <row r="40" ht="12.75">
      <c r="A40" s="21"/>
    </row>
    <row r="41" spans="2:12" ht="12.75">
      <c r="B41" s="10" t="s">
        <v>41</v>
      </c>
      <c r="C41" s="34">
        <f>D8</f>
        <v>1.0193</v>
      </c>
      <c r="D41" s="33" t="s">
        <v>42</v>
      </c>
      <c r="E41">
        <v>1.96</v>
      </c>
      <c r="F41" s="27" t="s">
        <v>1</v>
      </c>
      <c r="G41" s="35">
        <f>D9</f>
        <v>0.043</v>
      </c>
      <c r="H41" s="27" t="s">
        <v>30</v>
      </c>
      <c r="I41" s="34">
        <f>C41-E41*G41</f>
        <v>0.9350200000000001</v>
      </c>
      <c r="J41" s="22" t="s">
        <v>43</v>
      </c>
      <c r="K41" s="35">
        <f>C41+E41*G41</f>
        <v>1.10358</v>
      </c>
      <c r="L41" s="6"/>
    </row>
    <row r="43" ht="12.75">
      <c r="B43" s="21" t="s">
        <v>46</v>
      </c>
    </row>
    <row r="45" ht="12.75">
      <c r="A45" s="21" t="s">
        <v>47</v>
      </c>
    </row>
    <row r="46" spans="1:6" ht="12.75">
      <c r="A46" s="21"/>
      <c r="B46" s="10" t="s">
        <v>84</v>
      </c>
      <c r="C46">
        <v>247655.7</v>
      </c>
      <c r="E46" s="10" t="s">
        <v>83</v>
      </c>
      <c r="F46">
        <v>1778446</v>
      </c>
    </row>
    <row r="47" spans="1:6" ht="12.75">
      <c r="A47" s="21"/>
      <c r="B47" s="10" t="s">
        <v>85</v>
      </c>
      <c r="C47">
        <v>518</v>
      </c>
      <c r="E47" s="10" t="s">
        <v>80</v>
      </c>
      <c r="F47">
        <v>519</v>
      </c>
    </row>
    <row r="48" spans="1:6" ht="12.75">
      <c r="A48" s="21"/>
      <c r="B48" s="10" t="s">
        <v>78</v>
      </c>
      <c r="C48">
        <v>129650.1</v>
      </c>
      <c r="E48" s="10" t="s">
        <v>81</v>
      </c>
      <c r="F48">
        <v>143888.4</v>
      </c>
    </row>
    <row r="49" spans="1:6" ht="12.75">
      <c r="A49" s="21"/>
      <c r="B49" s="10" t="s">
        <v>79</v>
      </c>
      <c r="C49" s="11">
        <v>53121501.9</v>
      </c>
      <c r="E49" s="10" t="s">
        <v>82</v>
      </c>
      <c r="F49">
        <v>2294254</v>
      </c>
    </row>
    <row r="50" ht="12.75">
      <c r="A50" s="21"/>
    </row>
    <row r="51" spans="2:8" ht="12.75">
      <c r="B51" s="19" t="s">
        <v>48</v>
      </c>
      <c r="C51" s="19" t="s">
        <v>49</v>
      </c>
      <c r="D51" s="19" t="s">
        <v>50</v>
      </c>
      <c r="E51" s="19" t="s">
        <v>51</v>
      </c>
      <c r="F51" s="19" t="s">
        <v>52</v>
      </c>
      <c r="G51" s="19" t="s">
        <v>53</v>
      </c>
      <c r="H51" s="19" t="s">
        <v>54</v>
      </c>
    </row>
    <row r="52" spans="2:6" ht="12.75">
      <c r="B52">
        <v>205.425</v>
      </c>
      <c r="C52">
        <v>197.2986</v>
      </c>
      <c r="D52">
        <v>6</v>
      </c>
      <c r="E52">
        <v>0</v>
      </c>
      <c r="F52">
        <v>1</v>
      </c>
    </row>
    <row r="53" spans="2:6" ht="12.75">
      <c r="B53">
        <v>185.328</v>
      </c>
      <c r="C53">
        <v>168.4523</v>
      </c>
      <c r="D53">
        <v>5</v>
      </c>
      <c r="E53">
        <v>0</v>
      </c>
      <c r="F53">
        <v>1</v>
      </c>
    </row>
    <row r="54" spans="2:6" ht="12.75">
      <c r="B54">
        <v>248.422</v>
      </c>
      <c r="C54">
        <v>233.5457</v>
      </c>
      <c r="D54">
        <v>6</v>
      </c>
      <c r="E54">
        <v>0</v>
      </c>
      <c r="F54">
        <v>0</v>
      </c>
    </row>
    <row r="55" spans="2:6" ht="12.75">
      <c r="B55">
        <v>154.69</v>
      </c>
      <c r="C55">
        <v>169.6297</v>
      </c>
      <c r="D55">
        <v>1</v>
      </c>
      <c r="E55">
        <v>0</v>
      </c>
      <c r="F55">
        <v>0</v>
      </c>
    </row>
    <row r="56" spans="2:6" ht="12.75">
      <c r="B56" t="s">
        <v>55</v>
      </c>
      <c r="C56" t="s">
        <v>56</v>
      </c>
      <c r="D56" t="s">
        <v>57</v>
      </c>
      <c r="E56" t="s">
        <v>57</v>
      </c>
      <c r="F56" t="s">
        <v>58</v>
      </c>
    </row>
    <row r="57" spans="2:6" ht="12.75">
      <c r="B57" t="s">
        <v>55</v>
      </c>
      <c r="C57" t="s">
        <v>56</v>
      </c>
      <c r="D57" t="s">
        <v>57</v>
      </c>
      <c r="E57" t="s">
        <v>57</v>
      </c>
      <c r="F57" t="s">
        <v>58</v>
      </c>
    </row>
    <row r="58" spans="2:6" ht="12.75">
      <c r="B58">
        <v>201.7559</v>
      </c>
      <c r="C58">
        <v>263.526</v>
      </c>
      <c r="D58">
        <v>6</v>
      </c>
      <c r="E58">
        <v>1</v>
      </c>
      <c r="F58">
        <v>0</v>
      </c>
    </row>
    <row r="59" spans="2:6" ht="12.75">
      <c r="B59">
        <v>241.7034</v>
      </c>
      <c r="C59">
        <v>300.728</v>
      </c>
      <c r="D59">
        <v>9</v>
      </c>
      <c r="E59">
        <v>1</v>
      </c>
      <c r="F59">
        <v>0</v>
      </c>
    </row>
    <row r="60" spans="2:8" ht="12.75">
      <c r="B60" s="19">
        <v>176.0213</v>
      </c>
      <c r="C60" s="19">
        <v>220.987</v>
      </c>
      <c r="D60" s="19">
        <v>2</v>
      </c>
      <c r="E60" s="19">
        <v>1</v>
      </c>
      <c r="F60" s="19">
        <v>1</v>
      </c>
      <c r="G60" s="19"/>
      <c r="H60" s="19"/>
    </row>
    <row r="63" spans="1:6" ht="12.75">
      <c r="A63" t="s">
        <v>59</v>
      </c>
      <c r="D63" s="27"/>
      <c r="F63" s="27"/>
    </row>
    <row r="64" spans="1:20" ht="12.75">
      <c r="A64" s="7" t="s">
        <v>3</v>
      </c>
      <c r="B64" s="8" t="s">
        <v>97</v>
      </c>
      <c r="C64" s="9" t="s">
        <v>0</v>
      </c>
      <c r="D64" s="8" t="s">
        <v>96</v>
      </c>
      <c r="E64" s="9" t="s">
        <v>1</v>
      </c>
      <c r="F64" s="8" t="s">
        <v>13</v>
      </c>
      <c r="G64" s="9" t="s">
        <v>0</v>
      </c>
      <c r="H64" s="8" t="s">
        <v>95</v>
      </c>
      <c r="I64" s="9" t="s">
        <v>1</v>
      </c>
      <c r="J64" s="8" t="s">
        <v>6</v>
      </c>
      <c r="K64" s="9" t="s">
        <v>0</v>
      </c>
      <c r="L64" s="8" t="s">
        <v>94</v>
      </c>
      <c r="M64" s="9" t="s">
        <v>1</v>
      </c>
      <c r="N64" s="8" t="s">
        <v>51</v>
      </c>
      <c r="O64" s="9" t="s">
        <v>0</v>
      </c>
      <c r="P64" s="8" t="s">
        <v>93</v>
      </c>
      <c r="Q64" s="9" t="s">
        <v>1</v>
      </c>
      <c r="R64" s="8" t="s">
        <v>60</v>
      </c>
      <c r="S64" s="9" t="s">
        <v>0</v>
      </c>
      <c r="T64" s="8" t="s">
        <v>14</v>
      </c>
    </row>
    <row r="65" spans="1:18" ht="12.75">
      <c r="A65" s="1" t="s">
        <v>8</v>
      </c>
      <c r="B65" s="2">
        <v>7.782</v>
      </c>
      <c r="C65" s="3" t="s">
        <v>0</v>
      </c>
      <c r="D65" s="5">
        <v>0.9891</v>
      </c>
      <c r="E65" s="3" t="s">
        <v>1</v>
      </c>
      <c r="F65" s="5" t="s">
        <v>13</v>
      </c>
      <c r="G65" s="3" t="s">
        <v>0</v>
      </c>
      <c r="H65" s="2">
        <v>-0.1874</v>
      </c>
      <c r="I65" s="3" t="s">
        <v>1</v>
      </c>
      <c r="J65" s="2" t="s">
        <v>6</v>
      </c>
      <c r="K65" s="3" t="s">
        <v>0</v>
      </c>
      <c r="L65" s="5">
        <v>60.27</v>
      </c>
      <c r="M65" s="3" t="s">
        <v>1</v>
      </c>
      <c r="N65" s="2" t="s">
        <v>51</v>
      </c>
      <c r="O65" s="3" t="s">
        <v>0</v>
      </c>
      <c r="P65" s="2">
        <v>1.2445</v>
      </c>
      <c r="Q65" s="3" t="s">
        <v>1</v>
      </c>
      <c r="R65" s="2" t="s">
        <v>60</v>
      </c>
    </row>
    <row r="66" spans="1:16" ht="12.75">
      <c r="A66" s="1"/>
      <c r="B66" s="4">
        <v>4.445</v>
      </c>
      <c r="C66" s="5"/>
      <c r="D66" s="4">
        <v>0.02</v>
      </c>
      <c r="E66" s="5"/>
      <c r="F66" s="5"/>
      <c r="H66" s="4">
        <v>0.053</v>
      </c>
      <c r="L66" s="4">
        <v>0.9774</v>
      </c>
      <c r="P66" s="4">
        <v>0.987</v>
      </c>
    </row>
    <row r="68" spans="2:3" ht="12.75">
      <c r="B68" s="10" t="s">
        <v>9</v>
      </c>
      <c r="C68" s="36">
        <v>236801</v>
      </c>
    </row>
    <row r="70" ht="12.75">
      <c r="A70" s="21" t="s">
        <v>61</v>
      </c>
    </row>
    <row r="71" spans="1:3" ht="12.75">
      <c r="A71" s="10" t="s">
        <v>64</v>
      </c>
      <c r="B71" s="42">
        <f>176.0213*1000</f>
        <v>176021.3</v>
      </c>
      <c r="C71" s="21" t="s">
        <v>62</v>
      </c>
    </row>
    <row r="72" spans="1:3" ht="12.75">
      <c r="A72" s="10" t="s">
        <v>65</v>
      </c>
      <c r="B72" s="42">
        <v>220.987</v>
      </c>
      <c r="C72" s="21" t="s">
        <v>63</v>
      </c>
    </row>
    <row r="73" spans="1:3" ht="12.75">
      <c r="A73" s="10" t="s">
        <v>66</v>
      </c>
      <c r="B73" s="42">
        <v>2</v>
      </c>
      <c r="C73" s="21" t="s">
        <v>67</v>
      </c>
    </row>
    <row r="74" spans="1:3" ht="12.75">
      <c r="A74" t="s">
        <v>70</v>
      </c>
      <c r="B74" s="42"/>
      <c r="C74" s="21" t="s">
        <v>68</v>
      </c>
    </row>
    <row r="75" spans="1:3" ht="12.75">
      <c r="A75" s="10" t="s">
        <v>69</v>
      </c>
      <c r="B75" s="42"/>
      <c r="C75" s="21" t="s">
        <v>68</v>
      </c>
    </row>
    <row r="77" ht="12.75">
      <c r="A77" s="21" t="s">
        <v>71</v>
      </c>
    </row>
    <row r="78" spans="1:18" ht="12.75">
      <c r="A78" s="37" t="s">
        <v>76</v>
      </c>
      <c r="B78" s="8">
        <v>7.782</v>
      </c>
      <c r="C78" s="9" t="s">
        <v>0</v>
      </c>
      <c r="D78" s="7">
        <v>0.9891</v>
      </c>
      <c r="E78" s="9" t="s">
        <v>1</v>
      </c>
      <c r="F78" s="7">
        <f>C60</f>
        <v>220.987</v>
      </c>
      <c r="G78" s="9" t="s">
        <v>0</v>
      </c>
      <c r="H78" s="8">
        <v>-0.1874</v>
      </c>
      <c r="I78" s="9" t="s">
        <v>1</v>
      </c>
      <c r="J78" s="8">
        <f>D60</f>
        <v>2</v>
      </c>
      <c r="K78" s="9" t="s">
        <v>0</v>
      </c>
      <c r="L78" s="7">
        <v>60.27</v>
      </c>
      <c r="M78" s="9" t="s">
        <v>1</v>
      </c>
      <c r="N78" s="38">
        <f>E60</f>
        <v>1</v>
      </c>
      <c r="O78" s="9" t="s">
        <v>0</v>
      </c>
      <c r="P78" s="8">
        <v>1.2445</v>
      </c>
      <c r="Q78" s="9" t="s">
        <v>1</v>
      </c>
      <c r="R78" s="38">
        <f>F60</f>
        <v>1</v>
      </c>
    </row>
    <row r="80" spans="2:8" ht="12.75">
      <c r="B80" s="27" t="s">
        <v>30</v>
      </c>
      <c r="C80">
        <f>B78+D78*F78+H78*J78+L78*N78+P78*R78</f>
        <v>287.4999417</v>
      </c>
      <c r="D80" s="39" t="s">
        <v>72</v>
      </c>
      <c r="E80" s="40">
        <v>1000</v>
      </c>
      <c r="F80" s="27" t="s">
        <v>30</v>
      </c>
      <c r="G80" s="43">
        <f>C80*E80</f>
        <v>287499.9417</v>
      </c>
      <c r="H80" s="21" t="s">
        <v>62</v>
      </c>
    </row>
    <row r="81" spans="1:8" ht="12.75">
      <c r="A81" s="21" t="s">
        <v>73</v>
      </c>
      <c r="G81" s="36"/>
      <c r="H81" s="21"/>
    </row>
    <row r="82" spans="1:8" ht="12.75">
      <c r="A82" s="10" t="s">
        <v>75</v>
      </c>
      <c r="B82" s="41" t="s">
        <v>74</v>
      </c>
      <c r="C82">
        <f>B60-C80</f>
        <v>-111.47864170000003</v>
      </c>
      <c r="D82" s="39" t="s">
        <v>72</v>
      </c>
      <c r="E82" s="40">
        <v>1000</v>
      </c>
      <c r="F82" s="27" t="s">
        <v>30</v>
      </c>
      <c r="G82" s="43">
        <f>C82*E82</f>
        <v>-111478.64170000002</v>
      </c>
      <c r="H82" s="21" t="s">
        <v>62</v>
      </c>
    </row>
    <row r="84" ht="12.75">
      <c r="A84" s="21" t="s">
        <v>77</v>
      </c>
    </row>
    <row r="85" spans="2:11" ht="13.5" thickBot="1">
      <c r="B85" s="45" t="s">
        <v>86</v>
      </c>
      <c r="C85" s="27" t="s">
        <v>30</v>
      </c>
      <c r="D85" s="44">
        <f>F48</f>
        <v>143888.4</v>
      </c>
      <c r="E85" s="27" t="s">
        <v>30</v>
      </c>
      <c r="F85">
        <f>F48/F47</f>
        <v>277.2416184971098</v>
      </c>
      <c r="G85" s="39" t="s">
        <v>72</v>
      </c>
      <c r="H85" s="40">
        <v>1000</v>
      </c>
      <c r="I85" s="27" t="s">
        <v>30</v>
      </c>
      <c r="J85" s="43">
        <f>F85*H85</f>
        <v>277241.6184971098</v>
      </c>
      <c r="K85" s="21" t="s">
        <v>62</v>
      </c>
    </row>
    <row r="86" spans="2:4" ht="12.75">
      <c r="B86" s="22" t="s">
        <v>87</v>
      </c>
      <c r="D86" s="22">
        <f>F47</f>
        <v>519</v>
      </c>
    </row>
    <row r="87" ht="12.75">
      <c r="A87" s="21" t="s">
        <v>88</v>
      </c>
    </row>
    <row r="88" spans="2:4" ht="13.5" thickBot="1">
      <c r="B88" s="10" t="s">
        <v>23</v>
      </c>
      <c r="C88" s="23" t="s">
        <v>24</v>
      </c>
      <c r="D88" s="23"/>
    </row>
    <row r="89" spans="3:4" ht="12.75">
      <c r="C89" s="24" t="s">
        <v>25</v>
      </c>
      <c r="D89" s="24"/>
    </row>
    <row r="91" spans="6:10" ht="12.75">
      <c r="F91" t="s">
        <v>26</v>
      </c>
      <c r="G91" s="11">
        <f>M8</f>
        <v>1144607.8</v>
      </c>
      <c r="I91" s="10" t="s">
        <v>27</v>
      </c>
      <c r="J91">
        <v>2</v>
      </c>
    </row>
    <row r="92" ht="12.75">
      <c r="I92" s="10"/>
    </row>
    <row r="93" spans="6:11" ht="12.75">
      <c r="F93" t="s">
        <v>28</v>
      </c>
      <c r="G93" s="11">
        <f>C68</f>
        <v>236801</v>
      </c>
      <c r="I93" s="10" t="s">
        <v>29</v>
      </c>
      <c r="J93" t="s">
        <v>89</v>
      </c>
      <c r="K93">
        <f>B12-3</f>
        <v>997</v>
      </c>
    </row>
    <row r="95" spans="2:12" ht="27" thickBot="1">
      <c r="B95" s="10" t="s">
        <v>23</v>
      </c>
      <c r="C95" s="32">
        <f>(G91-G93)/J91</f>
        <v>453903.4</v>
      </c>
      <c r="D95" s="27" t="s">
        <v>30</v>
      </c>
      <c r="E95" s="31">
        <f>C95/C96</f>
        <v>1911.0632548004444</v>
      </c>
      <c r="F95" s="28" t="s">
        <v>38</v>
      </c>
      <c r="G95" s="46" t="s">
        <v>32</v>
      </c>
      <c r="H95" s="31">
        <v>3</v>
      </c>
      <c r="I95" s="27" t="s">
        <v>33</v>
      </c>
      <c r="J95" t="s">
        <v>90</v>
      </c>
      <c r="K95" s="27" t="s">
        <v>33</v>
      </c>
      <c r="L95" s="21" t="s">
        <v>91</v>
      </c>
    </row>
    <row r="96" ht="12.75">
      <c r="C96">
        <f>G93/K93</f>
        <v>237.5135406218656</v>
      </c>
    </row>
    <row r="98" spans="2:13" ht="18" thickBot="1">
      <c r="B98" s="10" t="s">
        <v>92</v>
      </c>
      <c r="C98" s="32">
        <f>L65</f>
        <v>60.27</v>
      </c>
      <c r="D98" s="27" t="s">
        <v>30</v>
      </c>
      <c r="E98" s="25">
        <f>C98/C99</f>
        <v>61.66359729895642</v>
      </c>
      <c r="F98" s="28" t="s">
        <v>38</v>
      </c>
      <c r="G98" s="30" t="s">
        <v>34</v>
      </c>
      <c r="H98" s="31">
        <v>1.96</v>
      </c>
      <c r="I98" s="27" t="s">
        <v>33</v>
      </c>
      <c r="J98" t="s">
        <v>98</v>
      </c>
      <c r="L98" s="27" t="s">
        <v>33</v>
      </c>
      <c r="M98" s="21" t="s">
        <v>102</v>
      </c>
    </row>
    <row r="99" spans="3:6" ht="12.75">
      <c r="C99">
        <f>L66</f>
        <v>0.9774</v>
      </c>
      <c r="F99" s="47"/>
    </row>
    <row r="100" ht="12.75">
      <c r="F100" s="47"/>
    </row>
    <row r="101" spans="2:13" ht="18" thickBot="1">
      <c r="B101" s="10" t="s">
        <v>99</v>
      </c>
      <c r="C101" s="26">
        <f>P65</f>
        <v>1.2445</v>
      </c>
      <c r="D101" s="27" t="s">
        <v>30</v>
      </c>
      <c r="E101" s="25">
        <f>C101/C102</f>
        <v>1.2608915906788247</v>
      </c>
      <c r="F101" s="28" t="s">
        <v>31</v>
      </c>
      <c r="G101" s="30" t="s">
        <v>34</v>
      </c>
      <c r="H101" s="31">
        <v>1.96</v>
      </c>
      <c r="I101" s="27" t="s">
        <v>33</v>
      </c>
      <c r="J101" t="s">
        <v>100</v>
      </c>
      <c r="L101" s="27" t="s">
        <v>33</v>
      </c>
      <c r="M101" s="21" t="s">
        <v>101</v>
      </c>
    </row>
    <row r="102" ht="12.75">
      <c r="C102">
        <f>P66</f>
        <v>0.987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2007-01-19T11:07:45Z</dcterms:created>
  <dcterms:modified xsi:type="dcterms:W3CDTF">2007-01-19T12:49:48Z</dcterms:modified>
  <cp:category/>
  <cp:version/>
  <cp:contentType/>
  <cp:contentStatus/>
</cp:coreProperties>
</file>