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88" windowHeight="955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<sst xmlns="http://schemas.openxmlformats.org/spreadsheetml/2006/main" count="100" uniqueCount="75">
  <si>
    <t>X</t>
  </si>
  <si>
    <t>y</t>
  </si>
  <si>
    <t>x</t>
  </si>
  <si>
    <t>y2</t>
  </si>
  <si>
    <t>x2</t>
  </si>
  <si>
    <t>yx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</si>
  <si>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</si>
  <si>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</si>
  <si>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</si>
  <si>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</si>
  <si>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</si>
  <si>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</si>
  <si>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</si>
  <si>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</si>
  <si>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</si>
  <si>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</si>
  <si>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</si>
  <si>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</si>
  <si>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</si>
  <si>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</si>
  <si>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</si>
  <si>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</si>
  <si>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</si>
  <si>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</si>
  <si>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</si>
  <si>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</si>
  <si>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</si>
  <si>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</si>
  <si>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</si>
  <si>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</si>
  <si>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</si>
  <si>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</si>
  <si>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Residuals</t>
  </si>
  <si>
    <t>Column 1</t>
  </si>
  <si>
    <t>Column 2</t>
  </si>
  <si>
    <t>Predicted Y</t>
  </si>
  <si>
    <t>y^</t>
  </si>
  <si>
    <t>Y^</t>
  </si>
  <si>
    <t>u^</t>
  </si>
  <si>
    <t>y^2</t>
  </si>
  <si>
    <t>u^2</t>
  </si>
  <si>
    <t>Averages:</t>
  </si>
  <si>
    <t>Sums:</t>
  </si>
  <si>
    <t>Y</t>
  </si>
  <si>
    <t>Y-Ybar</t>
  </si>
  <si>
    <t>X-Xbar</t>
  </si>
  <si>
    <t>Variances:</t>
  </si>
  <si>
    <t>Stdevs:</t>
  </si>
  <si>
    <t>)</t>
  </si>
  <si>
    <t>Sqrt(</t>
  </si>
  <si>
    <t>=</t>
  </si>
  <si>
    <t>C(X,Y)</t>
  </si>
  <si>
    <t>Sqrt[V(X)*V(Y)]</t>
  </si>
  <si>
    <t>V(X)</t>
  </si>
  <si>
    <t>Ybar-beta*Xbar =</t>
  </si>
  <si>
    <t>-</t>
  </si>
  <si>
    <t>*</t>
  </si>
  <si>
    <t>Corr(X,Y)=</t>
  </si>
  <si>
    <t>beta =</t>
  </si>
  <si>
    <t>alfa =</t>
  </si>
  <si>
    <t>Y^ =</t>
  </si>
  <si>
    <t>alfa + beta*X =</t>
  </si>
  <si>
    <t>+</t>
  </si>
  <si>
    <t>ESS/TSS</t>
  </si>
  <si>
    <t xml:space="preserve"> = 1 - RSS/TSS</t>
  </si>
  <si>
    <t>ESS =</t>
  </si>
  <si>
    <t>R2 =</t>
  </si>
  <si>
    <t>TSS =</t>
  </si>
  <si>
    <t>SumY2 - T*Ybar^2 =</t>
  </si>
  <si>
    <t>Sum(Y^)2 - T*Ybar^2 =</t>
  </si>
  <si>
    <t>Sumy2 =</t>
  </si>
  <si>
    <t>ESS/TSS =</t>
  </si>
  <si>
    <t>RSS =</t>
  </si>
  <si>
    <t>TSS-ESS =</t>
  </si>
  <si>
    <t>Note: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</si>
</sst>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0E+00"/>
    <numFmt numFmtId="174" formatCode="\(0.00%\)"/>
  </numFmts>
  <fonts count="8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/>
    </xf>
    <xf numFmtId="170" fontId="5" fillId="0" borderId="2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2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6" fillId="0" borderId="0" xfId="0" applyFont="1" applyAlignment="1">
      <alignment horizontal="right"/>
    </xf>
    <xf numFmtId="172" fontId="5" fillId="0" borderId="0" xfId="21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7" fillId="0" borderId="0" xfId="0" applyFont="1" applyAlignment="1">
      <alignment/>
    </xf>
    <xf numFmtId="1" fontId="5" fillId="0" borderId="2" xfId="0" applyNumberFormat="1" applyFont="1" applyBorder="1" applyAlignment="1">
      <alignment horizontal="center"/>
    </xf>
    <xf numFmtId="169" fontId="5" fillId="0" borderId="0" xfId="0" applyNumberFormat="1" applyFont="1" applyAlignment="1">
      <alignment/>
    </xf>
    <xf numFmtId="174" fontId="5" fillId="0" borderId="0" xfId="21" applyNumberFormat="1" applyFont="1" applyAlignment="1">
      <alignment/>
    </xf>
    <xf numFmtId="169" fontId="5" fillId="0" borderId="0" xfId="0" applyNumberFormat="1" applyFont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6</xdr:row>
      <xdr:rowOff>152400</xdr:rowOff>
    </xdr:from>
    <xdr:to>
      <xdr:col>10</xdr:col>
      <xdr:colOff>419100</xdr:colOff>
      <xdr:row>22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5638800" y="1123950"/>
          <a:ext cx="1047750" cy="2562225"/>
        </a:xfrm>
        <a:custGeom>
          <a:pathLst>
            <a:path h="339" w="137">
              <a:moveTo>
                <a:pt x="73" y="339"/>
              </a:moveTo>
              <a:cubicBezTo>
                <a:pt x="105" y="320"/>
                <a:pt x="137" y="301"/>
                <a:pt x="125" y="244"/>
              </a:cubicBezTo>
              <a:cubicBezTo>
                <a:pt x="113" y="187"/>
                <a:pt x="19" y="40"/>
                <a:pt x="0" y="0"/>
              </a:cubicBezTo>
            </a:path>
          </a:pathLst>
        </a:custGeom>
        <a:noFill/>
        <a:ln w="9525" cmpd="sng">
          <a:solidFill>
            <a:srgbClr val="CC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21</xdr:row>
      <xdr:rowOff>66675</xdr:rowOff>
    </xdr:from>
    <xdr:to>
      <xdr:col>9</xdr:col>
      <xdr:colOff>581025</xdr:colOff>
      <xdr:row>28</xdr:row>
      <xdr:rowOff>0</xdr:rowOff>
    </xdr:to>
    <xdr:sp>
      <xdr:nvSpPr>
        <xdr:cNvPr id="2" name="Oval 3"/>
        <xdr:cNvSpPr>
          <a:spLocks/>
        </xdr:cNvSpPr>
      </xdr:nvSpPr>
      <xdr:spPr>
        <a:xfrm>
          <a:off x="5734050" y="3495675"/>
          <a:ext cx="504825" cy="1066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85725</xdr:rowOff>
    </xdr:from>
    <xdr:to>
      <xdr:col>9</xdr:col>
      <xdr:colOff>209550</xdr:colOff>
      <xdr:row>30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3819525" y="1219200"/>
          <a:ext cx="2047875" cy="3819525"/>
        </a:xfrm>
        <a:custGeom>
          <a:pathLst>
            <a:path h="518" w="269">
              <a:moveTo>
                <a:pt x="269" y="518"/>
              </a:moveTo>
              <a:cubicBezTo>
                <a:pt x="231" y="467"/>
                <a:pt x="193" y="417"/>
                <a:pt x="172" y="370"/>
              </a:cubicBezTo>
              <a:cubicBezTo>
                <a:pt x="151" y="323"/>
                <a:pt x="160" y="274"/>
                <a:pt x="144" y="236"/>
              </a:cubicBezTo>
              <a:cubicBezTo>
                <a:pt x="128" y="198"/>
                <a:pt x="92" y="177"/>
                <a:pt x="74" y="143"/>
              </a:cubicBezTo>
              <a:cubicBezTo>
                <a:pt x="56" y="109"/>
                <a:pt x="46" y="58"/>
                <a:pt x="34" y="34"/>
              </a:cubicBezTo>
              <a:cubicBezTo>
                <a:pt x="22" y="10"/>
                <a:pt x="11" y="5"/>
                <a:pt x="0" y="0"/>
              </a:cubicBezTo>
            </a:path>
          </a:pathLst>
        </a:custGeom>
        <a:noFill/>
        <a:ln w="9525" cmpd="sng">
          <a:solidFill>
            <a:srgbClr val="CCFFFF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5</xdr:row>
      <xdr:rowOff>152400</xdr:rowOff>
    </xdr:from>
    <xdr:to>
      <xdr:col>8</xdr:col>
      <xdr:colOff>400050</xdr:colOff>
      <xdr:row>7</xdr:row>
      <xdr:rowOff>85725</xdr:rowOff>
    </xdr:to>
    <xdr:sp>
      <xdr:nvSpPr>
        <xdr:cNvPr id="4" name="AutoShape 7"/>
        <xdr:cNvSpPr>
          <a:spLocks/>
        </xdr:cNvSpPr>
      </xdr:nvSpPr>
      <xdr:spPr>
        <a:xfrm>
          <a:off x="1371600" y="962025"/>
          <a:ext cx="4076700" cy="257175"/>
        </a:xfrm>
        <a:custGeom>
          <a:pathLst>
            <a:path h="34" w="535">
              <a:moveTo>
                <a:pt x="535" y="34"/>
              </a:moveTo>
              <a:cubicBezTo>
                <a:pt x="407" y="17"/>
                <a:pt x="280" y="0"/>
                <a:pt x="191" y="0"/>
              </a:cubicBezTo>
              <a:cubicBezTo>
                <a:pt x="102" y="0"/>
                <a:pt x="51" y="16"/>
                <a:pt x="0" y="33"/>
              </a:cubicBezTo>
            </a:path>
          </a:pathLst>
        </a:custGeom>
        <a:noFill/>
        <a:ln w="9525" cmpd="sng">
          <a:solidFill>
            <a:srgbClr val="CCFFFF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workbookViewId="0" topLeftCell="A2">
      <selection activeCell="F35" sqref="F35"/>
    </sheetView>
  </sheetViews>
  <sheetFormatPr defaultColWidth="9.140625" defaultRowHeight="12.75"/>
  <cols>
    <col min="1" max="1" width="11.7109375" style="0" customWidth="1"/>
  </cols>
  <sheetData>
    <row r="1" spans="1:14" ht="12.75">
      <c r="A1" s="17"/>
      <c r="B1" s="18"/>
      <c r="C1" s="19"/>
      <c r="D1" s="18" t="s">
        <v>1</v>
      </c>
      <c r="E1" s="19" t="s">
        <v>2</v>
      </c>
      <c r="F1" s="18"/>
      <c r="G1" s="18"/>
      <c r="H1" s="20"/>
      <c r="I1" s="8"/>
      <c r="J1" s="8"/>
      <c r="K1" s="8"/>
      <c r="L1" s="8"/>
      <c r="M1" s="8"/>
      <c r="N1" s="8"/>
    </row>
    <row r="2" spans="1:16" ht="12.75">
      <c r="A2" s="21"/>
      <c r="B2" s="13" t="s">
        <v>43</v>
      </c>
      <c r="C2" s="14" t="s">
        <v>0</v>
      </c>
      <c r="D2" s="13" t="s">
        <v>44</v>
      </c>
      <c r="E2" s="14" t="s">
        <v>45</v>
      </c>
      <c r="F2" s="13" t="s">
        <v>3</v>
      </c>
      <c r="G2" s="13" t="s">
        <v>4</v>
      </c>
      <c r="H2" s="22" t="s">
        <v>5</v>
      </c>
      <c r="I2" s="7" t="s">
        <v>37</v>
      </c>
      <c r="J2" s="7" t="s">
        <v>36</v>
      </c>
      <c r="K2" s="7" t="s">
        <v>38</v>
      </c>
      <c r="L2" s="7" t="s">
        <v>36</v>
      </c>
      <c r="M2" s="7" t="s">
        <v>39</v>
      </c>
      <c r="N2" s="7" t="s">
        <v>40</v>
      </c>
      <c r="O2" s="1"/>
      <c r="P2" s="1"/>
    </row>
    <row r="3" spans="1:14" ht="12.75">
      <c r="A3" s="21"/>
      <c r="B3" s="23">
        <v>3</v>
      </c>
      <c r="C3" s="10">
        <v>1</v>
      </c>
      <c r="D3" s="23">
        <f aca="true" t="shared" si="0" ref="D3:E7">B3-B$9</f>
        <v>-5</v>
      </c>
      <c r="E3" s="10">
        <f t="shared" si="0"/>
        <v>-2</v>
      </c>
      <c r="F3" s="23">
        <f aca="true" t="shared" si="1" ref="F3:G7">D3^2</f>
        <v>25</v>
      </c>
      <c r="G3" s="23">
        <f t="shared" si="1"/>
        <v>4</v>
      </c>
      <c r="H3" s="24">
        <f>D3*E3</f>
        <v>10</v>
      </c>
      <c r="I3">
        <f>$B$61+$B$62*C3</f>
        <v>3.0000000000000018</v>
      </c>
      <c r="J3">
        <f>I3-I$9</f>
        <v>-5</v>
      </c>
      <c r="K3">
        <f>B3-I3</f>
        <v>0</v>
      </c>
      <c r="L3">
        <f>$B$62*E3</f>
        <v>-5</v>
      </c>
      <c r="M3">
        <f aca="true" t="shared" si="2" ref="M3:N7">J3^2</f>
        <v>25</v>
      </c>
      <c r="N3">
        <f t="shared" si="2"/>
        <v>0</v>
      </c>
    </row>
    <row r="4" spans="1:14" ht="12.75">
      <c r="A4" s="21"/>
      <c r="B4" s="23">
        <v>5</v>
      </c>
      <c r="C4" s="10">
        <v>2</v>
      </c>
      <c r="D4" s="23">
        <f t="shared" si="0"/>
        <v>-3</v>
      </c>
      <c r="E4" s="10">
        <f t="shared" si="0"/>
        <v>-1</v>
      </c>
      <c r="F4" s="23">
        <f t="shared" si="1"/>
        <v>9</v>
      </c>
      <c r="G4" s="23">
        <f t="shared" si="1"/>
        <v>1</v>
      </c>
      <c r="H4" s="24">
        <f>D4*E4</f>
        <v>3</v>
      </c>
      <c r="I4">
        <f>$B$61+$B$62*C4</f>
        <v>5.500000000000002</v>
      </c>
      <c r="J4">
        <f>I4-I$9</f>
        <v>-2.5</v>
      </c>
      <c r="K4">
        <f>B4-I4</f>
        <v>-0.5000000000000018</v>
      </c>
      <c r="L4">
        <f>$B$62*E4</f>
        <v>-2.5</v>
      </c>
      <c r="M4">
        <f t="shared" si="2"/>
        <v>6.25</v>
      </c>
      <c r="N4">
        <f t="shared" si="2"/>
        <v>0.2500000000000018</v>
      </c>
    </row>
    <row r="5" spans="1:14" ht="12.75">
      <c r="A5" s="21"/>
      <c r="B5" s="23">
        <v>7</v>
      </c>
      <c r="C5" s="10">
        <v>3</v>
      </c>
      <c r="D5" s="23">
        <f t="shared" si="0"/>
        <v>-1</v>
      </c>
      <c r="E5" s="10">
        <f t="shared" si="0"/>
        <v>0</v>
      </c>
      <c r="F5" s="23">
        <f t="shared" si="1"/>
        <v>1</v>
      </c>
      <c r="G5" s="23">
        <f t="shared" si="1"/>
        <v>0</v>
      </c>
      <c r="H5" s="24">
        <f>D5*E5</f>
        <v>0</v>
      </c>
      <c r="I5">
        <f>$B$61+$B$62*C5</f>
        <v>8.000000000000002</v>
      </c>
      <c r="J5">
        <f>I5-I$9</f>
        <v>0</v>
      </c>
      <c r="K5">
        <f>B5-I5</f>
        <v>-1.0000000000000018</v>
      </c>
      <c r="L5">
        <f>$B$62*E5</f>
        <v>0</v>
      </c>
      <c r="M5">
        <f t="shared" si="2"/>
        <v>0</v>
      </c>
      <c r="N5">
        <f t="shared" si="2"/>
        <v>1.0000000000000036</v>
      </c>
    </row>
    <row r="6" spans="1:14" ht="12.75">
      <c r="A6" s="21"/>
      <c r="B6" s="23">
        <v>14</v>
      </c>
      <c r="C6" s="10">
        <v>4</v>
      </c>
      <c r="D6" s="23">
        <f t="shared" si="0"/>
        <v>6</v>
      </c>
      <c r="E6" s="10">
        <f t="shared" si="0"/>
        <v>1</v>
      </c>
      <c r="F6" s="23">
        <f t="shared" si="1"/>
        <v>36</v>
      </c>
      <c r="G6" s="23">
        <f t="shared" si="1"/>
        <v>1</v>
      </c>
      <c r="H6" s="24">
        <f>D6*E6</f>
        <v>6</v>
      </c>
      <c r="I6">
        <f>$B$61+$B$62*C6</f>
        <v>10.500000000000002</v>
      </c>
      <c r="J6">
        <f>I6-I$9</f>
        <v>2.5</v>
      </c>
      <c r="K6">
        <f>B6-I6</f>
        <v>3.4999999999999982</v>
      </c>
      <c r="L6">
        <f>$B$62*E6</f>
        <v>2.5</v>
      </c>
      <c r="M6">
        <f t="shared" si="2"/>
        <v>6.25</v>
      </c>
      <c r="N6">
        <f t="shared" si="2"/>
        <v>12.249999999999988</v>
      </c>
    </row>
    <row r="7" spans="1:16" ht="12.75">
      <c r="A7" s="30"/>
      <c r="B7" s="15">
        <v>11</v>
      </c>
      <c r="C7" s="16">
        <v>5</v>
      </c>
      <c r="D7" s="15">
        <f t="shared" si="0"/>
        <v>3</v>
      </c>
      <c r="E7" s="16">
        <f t="shared" si="0"/>
        <v>2</v>
      </c>
      <c r="F7" s="15">
        <f t="shared" si="1"/>
        <v>9</v>
      </c>
      <c r="G7" s="15">
        <f t="shared" si="1"/>
        <v>4</v>
      </c>
      <c r="H7" s="25">
        <f>D7*E7</f>
        <v>6</v>
      </c>
      <c r="I7" s="1">
        <f>$B$61+$B$62*C7</f>
        <v>13.000000000000002</v>
      </c>
      <c r="J7" s="1">
        <f>I7-I$9</f>
        <v>5</v>
      </c>
      <c r="K7" s="1">
        <f>B7-I7</f>
        <v>-2.0000000000000018</v>
      </c>
      <c r="L7" s="1">
        <f>$B$62*E7</f>
        <v>5</v>
      </c>
      <c r="M7" s="1">
        <f t="shared" si="2"/>
        <v>25</v>
      </c>
      <c r="N7" s="1">
        <f t="shared" si="2"/>
        <v>4.000000000000007</v>
      </c>
      <c r="O7" s="1"/>
      <c r="P7" s="1"/>
    </row>
    <row r="8" spans="1:16" ht="12.75">
      <c r="A8" s="21" t="s">
        <v>42</v>
      </c>
      <c r="B8" s="23">
        <f>SUM(B3:B7)</f>
        <v>40</v>
      </c>
      <c r="C8" s="10">
        <f>SUM(C3:C7)</f>
        <v>15</v>
      </c>
      <c r="D8" s="26">
        <f aca="true" t="shared" si="3" ref="D8:P8">SUM(D3:D7)</f>
        <v>0</v>
      </c>
      <c r="E8" s="10">
        <f t="shared" si="3"/>
        <v>0</v>
      </c>
      <c r="F8" s="23">
        <f t="shared" si="3"/>
        <v>80</v>
      </c>
      <c r="G8" s="23">
        <f t="shared" si="3"/>
        <v>10</v>
      </c>
      <c r="H8" s="24">
        <f t="shared" si="3"/>
        <v>25</v>
      </c>
      <c r="I8">
        <f t="shared" si="3"/>
        <v>40.00000000000001</v>
      </c>
      <c r="J8">
        <f t="shared" si="3"/>
        <v>0</v>
      </c>
      <c r="K8" s="49">
        <f t="shared" si="3"/>
        <v>-7.105427357601002E-15</v>
      </c>
      <c r="L8">
        <f t="shared" si="3"/>
        <v>0</v>
      </c>
      <c r="M8">
        <f t="shared" si="3"/>
        <v>62.5</v>
      </c>
      <c r="N8">
        <f t="shared" si="3"/>
        <v>17.5</v>
      </c>
      <c r="O8">
        <f t="shared" si="3"/>
        <v>0</v>
      </c>
      <c r="P8">
        <f t="shared" si="3"/>
        <v>0</v>
      </c>
    </row>
    <row r="9" spans="1:16" ht="12.75">
      <c r="A9" s="30" t="s">
        <v>41</v>
      </c>
      <c r="B9" s="31">
        <f>AVERAGE(B3:B7)</f>
        <v>8</v>
      </c>
      <c r="C9" s="32">
        <f aca="true" t="shared" si="4" ref="C9:P9">AVERAGE(C3:C7)</f>
        <v>3</v>
      </c>
      <c r="D9" s="15">
        <f t="shared" si="4"/>
        <v>0</v>
      </c>
      <c r="E9" s="16">
        <f t="shared" si="4"/>
        <v>0</v>
      </c>
      <c r="F9" s="15">
        <f t="shared" si="4"/>
        <v>16</v>
      </c>
      <c r="G9" s="15">
        <f t="shared" si="4"/>
        <v>2</v>
      </c>
      <c r="H9" s="38">
        <f t="shared" si="4"/>
        <v>5</v>
      </c>
      <c r="I9" s="1">
        <f t="shared" si="4"/>
        <v>8.000000000000002</v>
      </c>
      <c r="J9" s="1">
        <f t="shared" si="4"/>
        <v>0</v>
      </c>
      <c r="K9" s="50">
        <f t="shared" si="4"/>
        <v>-1.4210854715202005E-15</v>
      </c>
      <c r="L9" s="1">
        <f t="shared" si="4"/>
        <v>0</v>
      </c>
      <c r="M9" s="1">
        <f t="shared" si="4"/>
        <v>12.5</v>
      </c>
      <c r="N9" s="1">
        <f t="shared" si="4"/>
        <v>3.5</v>
      </c>
      <c r="O9" s="1" t="e">
        <f t="shared" si="4"/>
        <v>#DIV/0!</v>
      </c>
      <c r="P9" t="e">
        <f t="shared" si="4"/>
        <v>#DIV/0!</v>
      </c>
    </row>
    <row r="10" spans="1:12" ht="12.75">
      <c r="A10" s="21" t="s">
        <v>46</v>
      </c>
      <c r="B10" s="26">
        <f>VARP(B3:B7)</f>
        <v>16</v>
      </c>
      <c r="C10" s="10">
        <f aca="true" t="shared" si="5" ref="C10:L10">VARP(C3:C7)</f>
        <v>2</v>
      </c>
      <c r="D10" s="23">
        <f t="shared" si="5"/>
        <v>16</v>
      </c>
      <c r="E10" s="10">
        <f t="shared" si="5"/>
        <v>2</v>
      </c>
      <c r="F10" s="33"/>
      <c r="G10" s="33"/>
      <c r="H10" s="34"/>
      <c r="I10">
        <f t="shared" si="5"/>
        <v>12.500000000000018</v>
      </c>
      <c r="J10">
        <f t="shared" si="5"/>
        <v>12.5</v>
      </c>
      <c r="K10">
        <f t="shared" si="5"/>
        <v>3.5</v>
      </c>
      <c r="L10">
        <f t="shared" si="5"/>
        <v>12.5</v>
      </c>
    </row>
    <row r="11" spans="1:14" ht="13.5" thickBot="1">
      <c r="A11" s="27" t="s">
        <v>47</v>
      </c>
      <c r="B11" s="28">
        <f>STDEVP(B3:B7)</f>
        <v>4</v>
      </c>
      <c r="C11" s="37">
        <f aca="true" t="shared" si="6" ref="C11:L11">STDEVP(C3:C7)</f>
        <v>1.4142135623730951</v>
      </c>
      <c r="D11" s="28">
        <f t="shared" si="6"/>
        <v>4</v>
      </c>
      <c r="E11" s="29">
        <f t="shared" si="6"/>
        <v>1.4142135623730951</v>
      </c>
      <c r="F11" s="35"/>
      <c r="G11" s="35"/>
      <c r="H11" s="36"/>
      <c r="I11" s="12">
        <f t="shared" si="6"/>
        <v>3.53553390593274</v>
      </c>
      <c r="J11" s="12">
        <f t="shared" si="6"/>
        <v>3.5355339059327378</v>
      </c>
      <c r="K11" s="12">
        <f t="shared" si="6"/>
        <v>1.8708286933869707</v>
      </c>
      <c r="L11" s="12">
        <f t="shared" si="6"/>
        <v>3.5355339059327378</v>
      </c>
      <c r="M11" s="12"/>
      <c r="N11" s="12"/>
    </row>
    <row r="14" spans="1:8" ht="13.5" thickBot="1">
      <c r="A14" s="9" t="s">
        <v>57</v>
      </c>
      <c r="B14" s="41" t="s">
        <v>51</v>
      </c>
      <c r="C14" s="39" t="s">
        <v>50</v>
      </c>
      <c r="D14" s="40"/>
      <c r="E14" s="58">
        <f>H9</f>
        <v>5</v>
      </c>
      <c r="F14" s="58"/>
      <c r="G14" s="39" t="s">
        <v>50</v>
      </c>
      <c r="H14" s="11">
        <f>5/SQRT(F9*G9)</f>
        <v>0.8838834764831843</v>
      </c>
    </row>
    <row r="15" spans="2:8" ht="12.75">
      <c r="B15" s="39" t="s">
        <v>52</v>
      </c>
      <c r="D15" s="42" t="s">
        <v>49</v>
      </c>
      <c r="E15" s="39">
        <f>F9</f>
        <v>16</v>
      </c>
      <c r="F15" s="39">
        <f>G9</f>
        <v>2</v>
      </c>
      <c r="G15" s="9" t="s">
        <v>48</v>
      </c>
      <c r="H15" s="9"/>
    </row>
    <row r="18" spans="1:13" ht="13.5" thickBot="1">
      <c r="A18" s="42" t="s">
        <v>58</v>
      </c>
      <c r="B18" s="41" t="s">
        <v>51</v>
      </c>
      <c r="C18" s="39" t="s">
        <v>50</v>
      </c>
      <c r="D18" s="41">
        <f>H9</f>
        <v>5</v>
      </c>
      <c r="E18" s="39" t="s">
        <v>50</v>
      </c>
      <c r="F18" s="43">
        <f>D18/D19</f>
        <v>2.5</v>
      </c>
      <c r="L18" s="56" t="s">
        <v>74</v>
      </c>
      <c r="M18" s="57">
        <f>H14*(B11/C11)</f>
        <v>2.4999999999999996</v>
      </c>
    </row>
    <row r="19" spans="2:4" ht="12.75">
      <c r="B19" s="39" t="s">
        <v>53</v>
      </c>
      <c r="D19" s="39">
        <f>G9</f>
        <v>2</v>
      </c>
    </row>
    <row r="20" spans="1:10" ht="12.75">
      <c r="A20" s="42" t="s">
        <v>59</v>
      </c>
      <c r="B20" s="44" t="s">
        <v>54</v>
      </c>
      <c r="D20" s="39">
        <f>B9</f>
        <v>8</v>
      </c>
      <c r="E20" s="39" t="s">
        <v>55</v>
      </c>
      <c r="F20" s="39">
        <f>F18</f>
        <v>2.5</v>
      </c>
      <c r="G20" s="39" t="s">
        <v>56</v>
      </c>
      <c r="H20" s="39">
        <f>C9</f>
        <v>3</v>
      </c>
      <c r="I20" s="39" t="s">
        <v>50</v>
      </c>
      <c r="J20" s="43">
        <f>B9-F18*C9</f>
        <v>0.5</v>
      </c>
    </row>
    <row r="23" spans="1:10" ht="12.75">
      <c r="A23" s="42" t="s">
        <v>60</v>
      </c>
      <c r="B23" s="9" t="s">
        <v>61</v>
      </c>
      <c r="D23" s="39">
        <f>$J$20</f>
        <v>0.5</v>
      </c>
      <c r="E23" s="45" t="s">
        <v>62</v>
      </c>
      <c r="F23" s="39">
        <f>$F$18</f>
        <v>2.5</v>
      </c>
      <c r="G23" s="39" t="s">
        <v>56</v>
      </c>
      <c r="H23" s="39">
        <f>C3</f>
        <v>1</v>
      </c>
      <c r="I23" s="39" t="s">
        <v>50</v>
      </c>
      <c r="J23" s="39">
        <f>$J$20+$F$18*C3</f>
        <v>3</v>
      </c>
    </row>
    <row r="24" spans="8:10" ht="12.75">
      <c r="H24" s="39">
        <f>C4</f>
        <v>2</v>
      </c>
      <c r="J24" s="39">
        <f>$J$20+$F$18*C4</f>
        <v>5.5</v>
      </c>
    </row>
    <row r="25" spans="8:10" ht="12.75">
      <c r="H25" s="39">
        <f>C5</f>
        <v>3</v>
      </c>
      <c r="J25" s="39">
        <f>$J$20+$F$18*C5</f>
        <v>8</v>
      </c>
    </row>
    <row r="26" spans="8:10" ht="12.75">
      <c r="H26" s="39">
        <f>C6</f>
        <v>4</v>
      </c>
      <c r="J26" s="39">
        <f>$J$20+$F$18*C6</f>
        <v>10.5</v>
      </c>
    </row>
    <row r="27" spans="8:10" ht="12.75">
      <c r="H27" s="39">
        <f>C7</f>
        <v>5</v>
      </c>
      <c r="J27" s="39">
        <f>$J$20+$F$18*C7</f>
        <v>13</v>
      </c>
    </row>
    <row r="28" ht="12.75">
      <c r="H28" s="39"/>
    </row>
    <row r="29" ht="12.75">
      <c r="H29" s="39"/>
    </row>
    <row r="30" spans="1:3" ht="12.75">
      <c r="A30" s="42" t="s">
        <v>66</v>
      </c>
      <c r="B30" s="9" t="s">
        <v>63</v>
      </c>
      <c r="C30" t="s">
        <v>64</v>
      </c>
    </row>
    <row r="31" spans="1:2" ht="12.75">
      <c r="A31" s="42"/>
      <c r="B31" s="9"/>
    </row>
    <row r="32" spans="1:10" ht="12.75">
      <c r="A32" s="42" t="s">
        <v>67</v>
      </c>
      <c r="B32" s="9" t="s">
        <v>68</v>
      </c>
      <c r="C32" s="45"/>
      <c r="D32" s="39">
        <f>SUMSQ(B3:B7)</f>
        <v>400</v>
      </c>
      <c r="E32" s="45" t="s">
        <v>55</v>
      </c>
      <c r="F32" s="39">
        <f>COUNT(B3:B7)</f>
        <v>5</v>
      </c>
      <c r="G32" s="45" t="s">
        <v>56</v>
      </c>
      <c r="H32" s="48">
        <f>B9^2</f>
        <v>64</v>
      </c>
      <c r="I32" s="45" t="s">
        <v>50</v>
      </c>
      <c r="J32" s="48">
        <f>D32-F32*H32</f>
        <v>80</v>
      </c>
    </row>
    <row r="33" ht="12.75">
      <c r="B33" t="s">
        <v>70</v>
      </c>
    </row>
    <row r="35" spans="1:10" ht="12.75">
      <c r="A35" s="42" t="s">
        <v>65</v>
      </c>
      <c r="B35" s="51" t="s">
        <v>69</v>
      </c>
      <c r="D35" s="39">
        <f>SUMSQ(I3:I7)</f>
        <v>382.50000000000017</v>
      </c>
      <c r="E35" s="45" t="s">
        <v>55</v>
      </c>
      <c r="F35" s="39">
        <f>COUNT(B3:B7)</f>
        <v>5</v>
      </c>
      <c r="G35" s="45" t="s">
        <v>56</v>
      </c>
      <c r="H35" s="48">
        <f>B9^2</f>
        <v>64</v>
      </c>
      <c r="I35" s="45" t="s">
        <v>50</v>
      </c>
      <c r="J35" s="48">
        <f>D35-F35*H35</f>
        <v>62.50000000000017</v>
      </c>
    </row>
    <row r="36" spans="1:2" ht="12.75">
      <c r="A36" s="42"/>
      <c r="B36" s="9"/>
    </row>
    <row r="37" spans="1:6" ht="13.5" thickBot="1">
      <c r="A37" s="46" t="s">
        <v>66</v>
      </c>
      <c r="B37" s="51" t="s">
        <v>71</v>
      </c>
      <c r="C37" s="52">
        <f>J35</f>
        <v>62.50000000000017</v>
      </c>
      <c r="D37" s="45" t="s">
        <v>50</v>
      </c>
      <c r="E37" s="53">
        <f>C37/C38</f>
        <v>0.7812500000000021</v>
      </c>
      <c r="F37" s="54">
        <f>E37</f>
        <v>0.7812500000000021</v>
      </c>
    </row>
    <row r="38" spans="1:3" ht="12.75">
      <c r="A38" s="42"/>
      <c r="B38" s="9"/>
      <c r="C38" s="48">
        <f>J32</f>
        <v>80</v>
      </c>
    </row>
    <row r="39" spans="1:3" ht="12.75">
      <c r="A39" s="42"/>
      <c r="B39" s="9"/>
      <c r="C39" s="48"/>
    </row>
    <row r="40" spans="1:7" ht="12.75">
      <c r="A40" s="42" t="s">
        <v>72</v>
      </c>
      <c r="B40" s="51" t="s">
        <v>73</v>
      </c>
      <c r="C40" s="48">
        <f>J32</f>
        <v>80</v>
      </c>
      <c r="D40" s="45" t="s">
        <v>55</v>
      </c>
      <c r="E40" s="48">
        <f>J35</f>
        <v>62.50000000000017</v>
      </c>
      <c r="F40" s="45" t="s">
        <v>50</v>
      </c>
      <c r="G40" s="48">
        <f>J32-E40</f>
        <v>17.49999999999983</v>
      </c>
    </row>
    <row r="41" spans="1:2" ht="12.75">
      <c r="A41" s="42"/>
      <c r="B41" s="9"/>
    </row>
    <row r="42" spans="1:8" ht="13.5" thickBot="1">
      <c r="A42" s="46" t="s">
        <v>66</v>
      </c>
      <c r="B42" s="39">
        <v>1</v>
      </c>
      <c r="C42" s="45" t="s">
        <v>55</v>
      </c>
      <c r="D42" s="52">
        <f>G40</f>
        <v>17.49999999999983</v>
      </c>
      <c r="E42" s="45" t="s">
        <v>50</v>
      </c>
      <c r="F42" s="55">
        <f>B42-D42/D43</f>
        <v>0.7812500000000021</v>
      </c>
      <c r="G42" s="45"/>
      <c r="H42" s="47"/>
    </row>
    <row r="43" ht="12.75">
      <c r="D43" s="39">
        <f>J32</f>
        <v>80</v>
      </c>
    </row>
    <row r="44" ht="13.5" thickBot="1"/>
    <row r="45" spans="1:12" ht="12.75">
      <c r="A45" t="s">
        <v>6</v>
      </c>
      <c r="J45" s="4"/>
      <c r="K45" s="4" t="s">
        <v>33</v>
      </c>
      <c r="L45" s="4" t="s">
        <v>34</v>
      </c>
    </row>
    <row r="46" spans="10:12" ht="13.5" thickBot="1">
      <c r="J46" s="2" t="s">
        <v>33</v>
      </c>
      <c r="K46" s="2">
        <v>1</v>
      </c>
      <c r="L46" s="2"/>
    </row>
    <row r="47" spans="1:12" ht="13.5" thickBot="1">
      <c r="A47" s="5" t="s">
        <v>7</v>
      </c>
      <c r="B47" s="5"/>
      <c r="J47" s="3" t="s">
        <v>34</v>
      </c>
      <c r="K47" s="3">
        <v>0.8838834764831843</v>
      </c>
      <c r="L47" s="3">
        <v>1</v>
      </c>
    </row>
    <row r="48" spans="1:2" ht="12.75">
      <c r="A48" s="2" t="s">
        <v>8</v>
      </c>
      <c r="B48" s="2">
        <v>0.8838834764831844</v>
      </c>
    </row>
    <row r="49" spans="1:2" ht="12.75">
      <c r="A49" s="2" t="s">
        <v>9</v>
      </c>
      <c r="B49" s="2">
        <v>0.78125</v>
      </c>
    </row>
    <row r="50" spans="1:2" ht="12.75">
      <c r="A50" s="2" t="s">
        <v>10</v>
      </c>
      <c r="B50" s="2">
        <v>0.7083333333333334</v>
      </c>
    </row>
    <row r="51" spans="1:2" ht="12.75">
      <c r="A51" s="2" t="s">
        <v>11</v>
      </c>
      <c r="B51" s="2">
        <v>2.41522945769824</v>
      </c>
    </row>
    <row r="52" spans="1:2" ht="13.5" thickBot="1">
      <c r="A52" s="3" t="s">
        <v>12</v>
      </c>
      <c r="B52" s="3">
        <v>5</v>
      </c>
    </row>
    <row r="54" ht="13.5" thickBot="1">
      <c r="A54" t="s">
        <v>13</v>
      </c>
    </row>
    <row r="55" spans="1:6" ht="12.75">
      <c r="A55" s="4"/>
      <c r="B55" s="4" t="s">
        <v>18</v>
      </c>
      <c r="C55" s="4" t="s">
        <v>19</v>
      </c>
      <c r="D55" s="4" t="s">
        <v>20</v>
      </c>
      <c r="E55" s="4" t="s">
        <v>21</v>
      </c>
      <c r="F55" s="4" t="s">
        <v>22</v>
      </c>
    </row>
    <row r="56" spans="1:6" ht="12.75">
      <c r="A56" s="2" t="s">
        <v>14</v>
      </c>
      <c r="B56" s="2">
        <v>1</v>
      </c>
      <c r="C56" s="2">
        <v>62.5</v>
      </c>
      <c r="D56" s="2">
        <v>62.5</v>
      </c>
      <c r="E56" s="2">
        <v>10.714285714285715</v>
      </c>
      <c r="F56" s="2">
        <v>0.046661881908943666</v>
      </c>
    </row>
    <row r="57" spans="1:6" ht="12.75">
      <c r="A57" s="2" t="s">
        <v>15</v>
      </c>
      <c r="B57" s="2">
        <v>3</v>
      </c>
      <c r="C57" s="2">
        <v>17.5</v>
      </c>
      <c r="D57" s="2">
        <v>5.833333333333333</v>
      </c>
      <c r="E57" s="2"/>
      <c r="F57" s="2"/>
    </row>
    <row r="58" spans="1:6" ht="13.5" thickBot="1">
      <c r="A58" s="3" t="s">
        <v>16</v>
      </c>
      <c r="B58" s="3">
        <v>4</v>
      </c>
      <c r="C58" s="3">
        <v>80</v>
      </c>
      <c r="D58" s="3"/>
      <c r="E58" s="3"/>
      <c r="F58" s="3"/>
    </row>
    <row r="59" ht="13.5" thickBot="1"/>
    <row r="60" spans="1:9" ht="12.75">
      <c r="A60" s="4"/>
      <c r="B60" s="4" t="s">
        <v>23</v>
      </c>
      <c r="C60" s="4" t="s">
        <v>11</v>
      </c>
      <c r="D60" s="4" t="s">
        <v>24</v>
      </c>
      <c r="E60" s="4" t="s">
        <v>25</v>
      </c>
      <c r="F60" s="4" t="s">
        <v>26</v>
      </c>
      <c r="G60" s="4" t="s">
        <v>27</v>
      </c>
      <c r="H60" s="4" t="s">
        <v>28</v>
      </c>
      <c r="I60" s="4" t="s">
        <v>29</v>
      </c>
    </row>
    <row r="61" spans="1:9" ht="12.75">
      <c r="A61" s="2" t="s">
        <v>17</v>
      </c>
      <c r="B61" s="2">
        <v>0.5000000000000018</v>
      </c>
      <c r="C61" s="2">
        <v>2.5331140255951103</v>
      </c>
      <c r="D61" s="2">
        <v>0.1973855084879314</v>
      </c>
      <c r="E61" s="2">
        <v>0.8561426525792397</v>
      </c>
      <c r="F61" s="2">
        <v>-7.561499370612289</v>
      </c>
      <c r="G61" s="2">
        <v>8.561499370612292</v>
      </c>
      <c r="H61" s="2">
        <v>-7.561499370612289</v>
      </c>
      <c r="I61" s="2">
        <v>8.561499370612292</v>
      </c>
    </row>
    <row r="62" spans="1:9" ht="13.5" thickBot="1">
      <c r="A62" s="3" t="s">
        <v>0</v>
      </c>
      <c r="B62" s="3">
        <v>2.5</v>
      </c>
      <c r="C62" s="3">
        <v>0.7637626158259734</v>
      </c>
      <c r="D62" s="3">
        <v>3.2732683535398848</v>
      </c>
      <c r="E62" s="3">
        <v>0.04666188190894371</v>
      </c>
      <c r="F62" s="3">
        <v>0.06936648545389223</v>
      </c>
      <c r="G62" s="3">
        <v>4.930633514546107</v>
      </c>
      <c r="H62" s="3">
        <v>0.06936648545389223</v>
      </c>
      <c r="I62" s="3">
        <v>4.930633514546107</v>
      </c>
    </row>
    <row r="66" ht="12.75">
      <c r="A66" t="s">
        <v>30</v>
      </c>
    </row>
    <row r="67" ht="13.5" thickBot="1"/>
    <row r="68" spans="1:3" ht="12.75">
      <c r="A68" s="4" t="s">
        <v>31</v>
      </c>
      <c r="B68" s="4" t="s">
        <v>35</v>
      </c>
      <c r="C68" s="4" t="s">
        <v>32</v>
      </c>
    </row>
    <row r="69" spans="1:3" ht="12.75">
      <c r="A69" s="2">
        <v>1</v>
      </c>
      <c r="B69" s="2">
        <v>3</v>
      </c>
      <c r="C69" s="2">
        <v>-1.3322676295501878E-15</v>
      </c>
    </row>
    <row r="70" spans="1:3" ht="12.75">
      <c r="A70" s="2">
        <v>2</v>
      </c>
      <c r="B70" s="2">
        <v>5.5</v>
      </c>
      <c r="C70" s="2">
        <v>-0.5000000000000009</v>
      </c>
    </row>
    <row r="71" spans="1:3" ht="12.75">
      <c r="A71" s="2">
        <v>3</v>
      </c>
      <c r="B71" s="2">
        <v>8</v>
      </c>
      <c r="C71" s="2">
        <v>-1</v>
      </c>
    </row>
    <row r="72" spans="1:3" ht="12.75">
      <c r="A72" s="2">
        <v>4</v>
      </c>
      <c r="B72" s="2">
        <v>10.5</v>
      </c>
      <c r="C72" s="2">
        <v>3.5</v>
      </c>
    </row>
    <row r="73" spans="1:3" ht="13.5" thickBot="1">
      <c r="A73" s="3">
        <v>5</v>
      </c>
      <c r="B73" s="3">
        <v>13</v>
      </c>
      <c r="C73" s="3">
        <v>-2</v>
      </c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</sheetData>
  <mergeCells count="1">
    <mergeCell ref="E14:F1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dcterms:created xsi:type="dcterms:W3CDTF">2005-11-01T20:18:40Z</dcterms:created>
  <dcterms:modified xsi:type="dcterms:W3CDTF">2007-10-15T19:33:35Z</dcterms:modified>
  <cp:category/>
  <cp:version/>
  <cp:contentType/>
  <cp:contentStatus/>
</cp:coreProperties>
</file>